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:\ERASE CONTENTS\"/>
    </mc:Choice>
  </mc:AlternateContent>
  <xr:revisionPtr revIDLastSave="0" documentId="8_{B72F0C65-0704-4AA3-8741-7D61D3CD4E02}" xr6:coauthVersionLast="46" xr6:coauthVersionMax="46" xr10:uidLastSave="{00000000-0000-0000-0000-000000000000}"/>
  <bookViews>
    <workbookView xWindow="4740" yWindow="1680" windowWidth="17280" windowHeight="8964" firstSheet="1" activeTab="1" xr2:uid="{00000000-000D-0000-FFFF-FFFF00000000}"/>
  </bookViews>
  <sheets>
    <sheet name="TX PPV Formula" sheetId="7" r:id="rId1"/>
    <sheet name="PPV Sample Calculation" sheetId="4" r:id="rId2"/>
    <sheet name="Current 2020 Assumptions" sheetId="5" r:id="rId3"/>
    <sheet name="Prior 2016 Assumptions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4" l="1"/>
  <c r="E22" i="4"/>
  <c r="E19" i="4"/>
  <c r="C19" i="4"/>
  <c r="D19" i="4"/>
  <c r="E17" i="4"/>
  <c r="E16" i="4"/>
  <c r="E15" i="4"/>
  <c r="D15" i="4"/>
  <c r="E13" i="4"/>
  <c r="D13" i="4"/>
  <c r="E12" i="4"/>
  <c r="D12" i="4"/>
  <c r="E11" i="4"/>
  <c r="D11" i="4"/>
  <c r="E271" i="6"/>
  <c r="E270" i="6"/>
  <c r="E269" i="6"/>
  <c r="E268" i="6"/>
  <c r="E267" i="6"/>
  <c r="E266" i="6"/>
  <c r="E265" i="6"/>
  <c r="E264" i="6"/>
  <c r="E263" i="6"/>
  <c r="E262" i="6"/>
  <c r="E261" i="6"/>
  <c r="E260" i="6"/>
  <c r="E259" i="6"/>
  <c r="E258" i="6"/>
  <c r="E257" i="6"/>
  <c r="E256" i="6"/>
  <c r="E255" i="6"/>
  <c r="E254" i="6"/>
  <c r="E253" i="6"/>
  <c r="E252" i="6"/>
  <c r="E251" i="6"/>
  <c r="E250" i="6"/>
  <c r="E249" i="6"/>
  <c r="E248" i="6"/>
  <c r="E247" i="6"/>
  <c r="E246" i="6"/>
  <c r="E245" i="6"/>
  <c r="E244" i="6"/>
  <c r="E243" i="6"/>
  <c r="E242" i="6"/>
  <c r="E241" i="6"/>
  <c r="E240" i="6"/>
  <c r="E239" i="6"/>
  <c r="E238" i="6"/>
  <c r="E237" i="6"/>
  <c r="E236" i="6"/>
  <c r="E235" i="6"/>
  <c r="E234" i="6"/>
  <c r="E233" i="6"/>
  <c r="E232" i="6"/>
  <c r="E231" i="6"/>
  <c r="E230" i="6"/>
  <c r="E229" i="6"/>
  <c r="E228" i="6"/>
  <c r="E227" i="6"/>
  <c r="E226" i="6"/>
  <c r="E225" i="6"/>
  <c r="E224" i="6"/>
  <c r="E223" i="6"/>
  <c r="E222" i="6"/>
  <c r="E221" i="6"/>
  <c r="E220" i="6"/>
  <c r="E219" i="6"/>
  <c r="E218" i="6"/>
  <c r="E217" i="6"/>
  <c r="E216" i="6"/>
  <c r="E215" i="6"/>
  <c r="E214" i="6"/>
  <c r="E213" i="6"/>
  <c r="E212" i="6"/>
  <c r="E211" i="6"/>
  <c r="E210" i="6"/>
  <c r="E209" i="6"/>
  <c r="E208" i="6"/>
  <c r="E207" i="6"/>
  <c r="E206" i="6"/>
  <c r="E205" i="6"/>
  <c r="E204" i="6"/>
  <c r="E203" i="6"/>
  <c r="E202" i="6"/>
  <c r="E201" i="6"/>
  <c r="E200" i="6"/>
  <c r="E199" i="6"/>
  <c r="E198" i="6"/>
  <c r="E197" i="6"/>
  <c r="E196" i="6"/>
  <c r="E195" i="6"/>
  <c r="E194" i="6"/>
  <c r="E193" i="6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66" i="6"/>
  <c r="E165" i="6"/>
  <c r="E164" i="6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G40" i="6"/>
  <c r="D87" i="6"/>
  <c r="C87" i="6"/>
  <c r="E87" i="6" s="1"/>
  <c r="D86" i="6"/>
  <c r="C86" i="6"/>
  <c r="E86" i="6" s="1"/>
  <c r="D85" i="6"/>
  <c r="C85" i="6"/>
  <c r="E85" i="6" s="1"/>
  <c r="D84" i="6"/>
  <c r="C84" i="6"/>
  <c r="D83" i="6"/>
  <c r="C83" i="6"/>
  <c r="E83" i="6" s="1"/>
  <c r="D82" i="6"/>
  <c r="C82" i="6"/>
  <c r="E82" i="6" s="1"/>
  <c r="D81" i="6"/>
  <c r="C81" i="6"/>
  <c r="E81" i="6" s="1"/>
  <c r="D80" i="6"/>
  <c r="C80" i="6"/>
  <c r="D79" i="6"/>
  <c r="C79" i="6"/>
  <c r="E79" i="6" s="1"/>
  <c r="D78" i="6"/>
  <c r="C78" i="6"/>
  <c r="D77" i="6"/>
  <c r="C77" i="6"/>
  <c r="E77" i="6" s="1"/>
  <c r="D76" i="6"/>
  <c r="C76" i="6"/>
  <c r="D75" i="6"/>
  <c r="C75" i="6"/>
  <c r="E75" i="6" s="1"/>
  <c r="D74" i="6"/>
  <c r="E74" i="6" s="1"/>
  <c r="C74" i="6"/>
  <c r="D73" i="6"/>
  <c r="C73" i="6"/>
  <c r="E73" i="6" s="1"/>
  <c r="D72" i="6"/>
  <c r="C72" i="6"/>
  <c r="D71" i="6"/>
  <c r="C71" i="6"/>
  <c r="E71" i="6" s="1"/>
  <c r="D70" i="6"/>
  <c r="C70" i="6"/>
  <c r="E70" i="6" s="1"/>
  <c r="D69" i="6"/>
  <c r="C69" i="6"/>
  <c r="E69" i="6" s="1"/>
  <c r="D68" i="6"/>
  <c r="C68" i="6"/>
  <c r="D67" i="6"/>
  <c r="C67" i="6"/>
  <c r="E67" i="6" s="1"/>
  <c r="D66" i="6"/>
  <c r="C66" i="6"/>
  <c r="E66" i="6" s="1"/>
  <c r="D65" i="6"/>
  <c r="C65" i="6"/>
  <c r="D64" i="6"/>
  <c r="C64" i="6"/>
  <c r="D63" i="6"/>
  <c r="C63" i="6"/>
  <c r="E63" i="6" s="1"/>
  <c r="D62" i="6"/>
  <c r="C62" i="6"/>
  <c r="E62" i="6" s="1"/>
  <c r="D61" i="6"/>
  <c r="C61" i="6"/>
  <c r="E61" i="6" s="1"/>
  <c r="D60" i="6"/>
  <c r="C60" i="6"/>
  <c r="D59" i="6"/>
  <c r="C59" i="6"/>
  <c r="E59" i="6" s="1"/>
  <c r="D58" i="6"/>
  <c r="C58" i="6"/>
  <c r="E58" i="6" s="1"/>
  <c r="D57" i="6"/>
  <c r="C57" i="6"/>
  <c r="E57" i="6" s="1"/>
  <c r="D56" i="6"/>
  <c r="E56" i="6" s="1"/>
  <c r="C56" i="6"/>
  <c r="D55" i="6"/>
  <c r="C55" i="6"/>
  <c r="E55" i="6" s="1"/>
  <c r="D54" i="6"/>
  <c r="C54" i="6"/>
  <c r="E54" i="6" s="1"/>
  <c r="D53" i="6"/>
  <c r="C53" i="6"/>
  <c r="E53" i="6" s="1"/>
  <c r="D52" i="6"/>
  <c r="C52" i="6"/>
  <c r="D51" i="6"/>
  <c r="C51" i="6"/>
  <c r="E51" i="6" s="1"/>
  <c r="D50" i="6"/>
  <c r="C50" i="6"/>
  <c r="E50" i="6" s="1"/>
  <c r="D49" i="6"/>
  <c r="C49" i="6"/>
  <c r="E49" i="6" s="1"/>
  <c r="D48" i="6"/>
  <c r="C48" i="6"/>
  <c r="E48" i="6" s="1"/>
  <c r="D47" i="6"/>
  <c r="C47" i="6"/>
  <c r="E47" i="6" s="1"/>
  <c r="D46" i="6"/>
  <c r="C46" i="6"/>
  <c r="D45" i="6"/>
  <c r="C45" i="6"/>
  <c r="E45" i="6" s="1"/>
  <c r="D44" i="6"/>
  <c r="C44" i="6"/>
  <c r="D43" i="6"/>
  <c r="C43" i="6"/>
  <c r="E43" i="6" s="1"/>
  <c r="D42" i="6"/>
  <c r="C42" i="6"/>
  <c r="E42" i="6" s="1"/>
  <c r="D41" i="6"/>
  <c r="C41" i="6"/>
  <c r="D40" i="6"/>
  <c r="C40" i="6"/>
  <c r="D39" i="6"/>
  <c r="C39" i="6"/>
  <c r="E39" i="6" s="1"/>
  <c r="D38" i="6"/>
  <c r="C38" i="6"/>
  <c r="D37" i="6"/>
  <c r="C37" i="6"/>
  <c r="E37" i="6" s="1"/>
  <c r="D36" i="6"/>
  <c r="E36" i="6" s="1"/>
  <c r="C36" i="6"/>
  <c r="D35" i="6"/>
  <c r="C35" i="6"/>
  <c r="E35" i="6" s="1"/>
  <c r="D34" i="6"/>
  <c r="C34" i="6"/>
  <c r="E34" i="6" s="1"/>
  <c r="D33" i="6"/>
  <c r="C33" i="6"/>
  <c r="E33" i="6" s="1"/>
  <c r="D32" i="6"/>
  <c r="C32" i="6"/>
  <c r="D31" i="6"/>
  <c r="C31" i="6"/>
  <c r="E31" i="6" s="1"/>
  <c r="D30" i="6"/>
  <c r="C30" i="6"/>
  <c r="D29" i="6"/>
  <c r="C29" i="6"/>
  <c r="E29" i="6" s="1"/>
  <c r="D28" i="6"/>
  <c r="C28" i="6"/>
  <c r="E28" i="6" s="1"/>
  <c r="D27" i="6"/>
  <c r="C27" i="6"/>
  <c r="E27" i="6" s="1"/>
  <c r="D26" i="6"/>
  <c r="C26" i="6"/>
  <c r="E26" i="6" s="1"/>
  <c r="D25" i="6"/>
  <c r="C25" i="6"/>
  <c r="E25" i="6" s="1"/>
  <c r="D24" i="6"/>
  <c r="C24" i="6"/>
  <c r="D23" i="6"/>
  <c r="C23" i="6"/>
  <c r="E23" i="6" s="1"/>
  <c r="D22" i="6"/>
  <c r="C22" i="6"/>
  <c r="D21" i="6"/>
  <c r="C21" i="6"/>
  <c r="E21" i="6" s="1"/>
  <c r="D20" i="6"/>
  <c r="C20" i="6"/>
  <c r="D19" i="6"/>
  <c r="C19" i="6"/>
  <c r="E19" i="6" s="1"/>
  <c r="D18" i="6"/>
  <c r="C18" i="6"/>
  <c r="D17" i="6"/>
  <c r="C17" i="6"/>
  <c r="E17" i="6" s="1"/>
  <c r="D16" i="6"/>
  <c r="E16" i="6" s="1"/>
  <c r="C16" i="6"/>
  <c r="D15" i="6"/>
  <c r="C15" i="6"/>
  <c r="E15" i="6" s="1"/>
  <c r="D14" i="6"/>
  <c r="C14" i="6"/>
  <c r="D13" i="6"/>
  <c r="C13" i="6"/>
  <c r="E13" i="6" s="1"/>
  <c r="D12" i="6"/>
  <c r="C12" i="6"/>
  <c r="D11" i="6"/>
  <c r="C11" i="6"/>
  <c r="E11" i="6" s="1"/>
  <c r="D10" i="6"/>
  <c r="C10" i="6"/>
  <c r="E10" i="6" s="1"/>
  <c r="G9" i="6"/>
  <c r="D9" i="6"/>
  <c r="C9" i="6"/>
  <c r="G87" i="6"/>
  <c r="G86" i="6"/>
  <c r="G85" i="6"/>
  <c r="G84" i="6"/>
  <c r="G83" i="6"/>
  <c r="G82" i="6"/>
  <c r="G81" i="6"/>
  <c r="G80" i="6"/>
  <c r="E80" i="6"/>
  <c r="G79" i="6"/>
  <c r="G78" i="6"/>
  <c r="G77" i="6"/>
  <c r="G76" i="6"/>
  <c r="G75" i="6"/>
  <c r="G74" i="6"/>
  <c r="G73" i="6"/>
  <c r="G72" i="6"/>
  <c r="E72" i="6"/>
  <c r="G71" i="6"/>
  <c r="G70" i="6"/>
  <c r="G69" i="6"/>
  <c r="G68" i="6"/>
  <c r="G67" i="6"/>
  <c r="G66" i="6"/>
  <c r="G65" i="6"/>
  <c r="E65" i="6"/>
  <c r="G64" i="6"/>
  <c r="E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E44" i="6"/>
  <c r="G43" i="6"/>
  <c r="G42" i="6"/>
  <c r="G41" i="6"/>
  <c r="E41" i="6"/>
  <c r="G39" i="6"/>
  <c r="G38" i="6"/>
  <c r="G37" i="6"/>
  <c r="G36" i="6"/>
  <c r="G35" i="6"/>
  <c r="G34" i="6"/>
  <c r="G33" i="6"/>
  <c r="G32" i="6"/>
  <c r="E32" i="6"/>
  <c r="G31" i="6"/>
  <c r="G30" i="6"/>
  <c r="G29" i="6"/>
  <c r="G28" i="6"/>
  <c r="G27" i="6"/>
  <c r="G26" i="6"/>
  <c r="G25" i="6"/>
  <c r="G24" i="6"/>
  <c r="G23" i="6"/>
  <c r="G22" i="6"/>
  <c r="G21" i="6"/>
  <c r="G20" i="6"/>
  <c r="E20" i="6"/>
  <c r="G19" i="6"/>
  <c r="G18" i="6"/>
  <c r="G17" i="6"/>
  <c r="G16" i="6"/>
  <c r="G15" i="6"/>
  <c r="G14" i="6"/>
  <c r="G13" i="6"/>
  <c r="G12" i="6"/>
  <c r="E12" i="6"/>
  <c r="G11" i="6"/>
  <c r="G10" i="6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E67" i="5" s="1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C88" i="5"/>
  <c r="C87" i="5"/>
  <c r="E87" i="5" s="1"/>
  <c r="C86" i="5"/>
  <c r="E86" i="5" s="1"/>
  <c r="C85" i="5"/>
  <c r="C84" i="5"/>
  <c r="C83" i="5"/>
  <c r="C82" i="5"/>
  <c r="C81" i="5"/>
  <c r="C80" i="5"/>
  <c r="C79" i="5"/>
  <c r="E79" i="5" s="1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E63" i="5" s="1"/>
  <c r="C62" i="5"/>
  <c r="C61" i="5"/>
  <c r="C60" i="5"/>
  <c r="C59" i="5"/>
  <c r="E59" i="5" s="1"/>
  <c r="C58" i="5"/>
  <c r="C57" i="5"/>
  <c r="C56" i="5"/>
  <c r="C55" i="5"/>
  <c r="E55" i="5" s="1"/>
  <c r="C54" i="5"/>
  <c r="C53" i="5"/>
  <c r="C52" i="5"/>
  <c r="C51" i="5"/>
  <c r="C50" i="5"/>
  <c r="C49" i="5"/>
  <c r="C48" i="5"/>
  <c r="C47" i="5"/>
  <c r="C46" i="5"/>
  <c r="E46" i="5" s="1"/>
  <c r="C45" i="5"/>
  <c r="C44" i="5"/>
  <c r="C43" i="5"/>
  <c r="E43" i="5" s="1"/>
  <c r="C42" i="5"/>
  <c r="C41" i="5"/>
  <c r="C40" i="5"/>
  <c r="C39" i="5"/>
  <c r="C38" i="5"/>
  <c r="E38" i="5" s="1"/>
  <c r="C37" i="5"/>
  <c r="C36" i="5"/>
  <c r="C35" i="5"/>
  <c r="E35" i="5" s="1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E9" i="5" s="1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88" i="5"/>
  <c r="E78" i="5"/>
  <c r="E22" i="5"/>
  <c r="E15" i="5"/>
  <c r="E14" i="5"/>
  <c r="E13" i="5" l="1"/>
  <c r="E23" i="5"/>
  <c r="E19" i="5"/>
  <c r="E11" i="5"/>
  <c r="E27" i="5"/>
  <c r="E30" i="5"/>
  <c r="E54" i="5"/>
  <c r="E62" i="5"/>
  <c r="E70" i="5"/>
  <c r="E31" i="5"/>
  <c r="E39" i="5"/>
  <c r="E47" i="5"/>
  <c r="E71" i="5"/>
  <c r="E51" i="5"/>
  <c r="E75" i="5"/>
  <c r="E83" i="5"/>
  <c r="E24" i="6"/>
  <c r="E84" i="6"/>
  <c r="E76" i="6"/>
  <c r="E40" i="6"/>
  <c r="E68" i="6"/>
  <c r="E14" i="6"/>
  <c r="E18" i="6"/>
  <c r="E22" i="6"/>
  <c r="E30" i="6"/>
  <c r="E38" i="6"/>
  <c r="E46" i="6"/>
  <c r="E78" i="6"/>
  <c r="E52" i="6"/>
  <c r="E9" i="6"/>
  <c r="E60" i="6"/>
  <c r="E66" i="5"/>
  <c r="E18" i="5"/>
  <c r="E26" i="5"/>
  <c r="E42" i="5"/>
  <c r="E34" i="5"/>
  <c r="E58" i="5"/>
  <c r="E10" i="5"/>
  <c r="E74" i="5"/>
  <c r="E50" i="5"/>
  <c r="E82" i="5"/>
  <c r="E12" i="5"/>
  <c r="E20" i="5"/>
  <c r="E28" i="5"/>
  <c r="E36" i="5"/>
  <c r="E44" i="5"/>
  <c r="E52" i="5"/>
  <c r="E60" i="5"/>
  <c r="E68" i="5"/>
  <c r="E76" i="5"/>
  <c r="E84" i="5"/>
  <c r="E21" i="5"/>
  <c r="E29" i="5"/>
  <c r="E37" i="5"/>
  <c r="E45" i="5"/>
  <c r="E53" i="5"/>
  <c r="E61" i="5"/>
  <c r="E69" i="5"/>
  <c r="E77" i="5"/>
  <c r="E24" i="5"/>
  <c r="E32" i="5"/>
  <c r="E40" i="5"/>
  <c r="E48" i="5"/>
  <c r="E56" i="5"/>
  <c r="E64" i="5"/>
  <c r="E72" i="5"/>
  <c r="E80" i="5"/>
  <c r="E17" i="5"/>
  <c r="E25" i="5"/>
  <c r="E33" i="5"/>
  <c r="E41" i="5"/>
  <c r="E49" i="5"/>
  <c r="E57" i="5"/>
  <c r="E65" i="5"/>
  <c r="E73" i="5"/>
  <c r="E81" i="5"/>
  <c r="E85" i="5"/>
  <c r="E16" i="5"/>
  <c r="D91" i="5"/>
  <c r="C89" i="6"/>
  <c r="D89" i="6"/>
  <c r="C90" i="6"/>
  <c r="D90" i="6"/>
  <c r="C182" i="6"/>
  <c r="D182" i="6"/>
  <c r="C183" i="6"/>
  <c r="D183" i="6"/>
  <c r="C273" i="6"/>
  <c r="D273" i="6"/>
  <c r="C274" i="6"/>
  <c r="C275" i="6" s="1"/>
  <c r="D274" i="6"/>
  <c r="C90" i="5"/>
  <c r="D90" i="5"/>
  <c r="C91" i="5"/>
  <c r="C184" i="5"/>
  <c r="D184" i="5"/>
  <c r="C185" i="5"/>
  <c r="D185" i="5"/>
  <c r="C276" i="5"/>
  <c r="D276" i="5"/>
  <c r="C277" i="5"/>
  <c r="C278" i="5" s="1"/>
  <c r="D277" i="5"/>
  <c r="D184" i="6" l="1"/>
  <c r="E277" i="5"/>
  <c r="C186" i="5"/>
  <c r="E273" i="6"/>
  <c r="E182" i="6"/>
  <c r="E89" i="6"/>
  <c r="D186" i="5"/>
  <c r="C92" i="5"/>
  <c r="C91" i="6"/>
  <c r="E183" i="6"/>
  <c r="D275" i="6"/>
  <c r="E275" i="6" s="1"/>
  <c r="D91" i="6"/>
  <c r="D278" i="5"/>
  <c r="E278" i="5" s="1"/>
  <c r="E276" i="5"/>
  <c r="E185" i="5"/>
  <c r="E184" i="5"/>
  <c r="D92" i="5"/>
  <c r="E90" i="5"/>
  <c r="E91" i="5"/>
  <c r="E90" i="6"/>
  <c r="E274" i="6"/>
  <c r="C184" i="6"/>
  <c r="E184" i="6" s="1"/>
  <c r="C12" i="4"/>
  <c r="C16" i="4"/>
  <c r="D16" i="4"/>
  <c r="E186" i="5" l="1"/>
  <c r="E92" i="5"/>
  <c r="E91" i="6"/>
  <c r="D17" i="4"/>
  <c r="C15" i="4"/>
  <c r="C17" i="4" s="1"/>
  <c r="C11" i="4"/>
  <c r="C13" i="4" l="1"/>
  <c r="C22" i="4" s="1"/>
</calcChain>
</file>

<file path=xl/sharedStrings.xml><?xml version="1.0" encoding="utf-8"?>
<sst xmlns="http://schemas.openxmlformats.org/spreadsheetml/2006/main" count="123" uniqueCount="40">
  <si>
    <t>Calendar</t>
  </si>
  <si>
    <t>Earned</t>
  </si>
  <si>
    <t>Incurred</t>
  </si>
  <si>
    <t>Year</t>
  </si>
  <si>
    <t>Premium</t>
  </si>
  <si>
    <t>Claims</t>
  </si>
  <si>
    <t>Past</t>
  </si>
  <si>
    <t>Future</t>
  </si>
  <si>
    <t>Lifetime</t>
  </si>
  <si>
    <t>Discount</t>
  </si>
  <si>
    <t>Factor</t>
  </si>
  <si>
    <t>Lives</t>
  </si>
  <si>
    <t xml:space="preserve">Loss </t>
  </si>
  <si>
    <t>Ratio</t>
  </si>
  <si>
    <t>CONFIDENTIAL</t>
  </si>
  <si>
    <t>Base</t>
  </si>
  <si>
    <t>PV(2020 Future Earned Premium)</t>
  </si>
  <si>
    <t>PV(2016 Future Earned Premium)</t>
  </si>
  <si>
    <t>PV(2020 Future Incurred Claims)</t>
  </si>
  <si>
    <t>PV(2016 Future Incurred Claims)</t>
  </si>
  <si>
    <t>PVcurrent(Future Earned Premium)</t>
  </si>
  <si>
    <t>Base rate increase %</t>
  </si>
  <si>
    <t>Limited</t>
  </si>
  <si>
    <t>Attachment 1: PPV Calculation Summary</t>
  </si>
  <si>
    <t xml:space="preserve">All Benefit Periods </t>
  </si>
  <si>
    <t xml:space="preserve">Lifetime Benefit Period </t>
  </si>
  <si>
    <t xml:space="preserve">Limited Benefit Period </t>
  </si>
  <si>
    <t>Attachment 3b: Projections Based on 2016CFT Assumptions</t>
  </si>
  <si>
    <t>Attachment 3c: Projections Based on 2016CFT Assumptions</t>
  </si>
  <si>
    <t>Attachment 2a: Projections Based on Current Assumptions</t>
  </si>
  <si>
    <t>Attachment 2b: Projections Based on Current Assumptions</t>
  </si>
  <si>
    <t>Attachment 2c: Projections Based on Current Assumptions</t>
  </si>
  <si>
    <t>Generic Life Insurance Company</t>
  </si>
  <si>
    <t>Prior rate increase ("C" in Formula)</t>
  </si>
  <si>
    <t xml:space="preserve">TX PPV Sample Calculation </t>
  </si>
  <si>
    <t>Attachment 3a: Projections Based on 2016 Assumptions</t>
  </si>
  <si>
    <t>Change in Earned Premium</t>
  </si>
  <si>
    <t>Change in Incurred Claims</t>
  </si>
  <si>
    <t>All Benefit Periods</t>
  </si>
  <si>
    <t>Assumes that Generic Life had a prior rate increase, and splits their rate increases by Limited and Lifetime Benefit Periods and also shows their rate increase for All Benefit Periods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</si>
</sst>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0.5"/>
      <color theme="1"/>
      <name val="Arial"/>
      <family val="2"/>
    </font>
    <font>
      <sz val="10"/>
      <color theme="1"/>
      <name val="Arial"/>
      <family val="2"/>
    </font>
    <font>
      <sz val="10.5"/>
      <name val="Arial"/>
      <family val="2"/>
    </font>
    <font>
      <u/>
      <sz val="10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7" fillId="0" borderId="0" applyFont="0" applyFill="0" applyBorder="0" applyAlignment="0" applyProtection="0"/>
  </cellStyleXfs>
  <cellXfs count="77">
    <xf numFmtId="0" fontId="0" fillId="0" borderId="0" xfId="0"/>
    <xf numFmtId="0" fontId="3" fillId="2" borderId="0" xfId="1" applyFont="1" applyFill="1" applyAlignment="1">
      <alignment horizontal="center"/>
    </xf>
    <xf numFmtId="165" fontId="3" fillId="2" borderId="0" xfId="4" applyNumberFormat="1" applyFont="1" applyFill="1"/>
    <xf numFmtId="164" fontId="3" fillId="2" borderId="0" xfId="3" applyNumberFormat="1" applyFill="1" applyBorder="1" applyAlignment="1">
      <alignment horizontal="right"/>
    </xf>
    <xf numFmtId="165" fontId="3" fillId="2" borderId="0" xfId="4" applyNumberFormat="1" applyFont="1" applyFill="1" applyBorder="1"/>
    <xf numFmtId="164" fontId="3" fillId="2" borderId="1" xfId="3" applyNumberFormat="1" applyFill="1" applyBorder="1" applyAlignment="1">
      <alignment horizontal="right"/>
    </xf>
    <xf numFmtId="165" fontId="3" fillId="2" borderId="1" xfId="4" applyNumberFormat="1" applyFont="1" applyFill="1" applyBorder="1"/>
    <xf numFmtId="166" fontId="3" fillId="2" borderId="1" xfId="1" applyNumberFormat="1" applyFont="1" applyFill="1" applyBorder="1"/>
    <xf numFmtId="0" fontId="3" fillId="2" borderId="0" xfId="1" applyFont="1" applyFill="1"/>
    <xf numFmtId="3" fontId="3" fillId="2" borderId="0" xfId="5" applyNumberFormat="1" applyFill="1"/>
    <xf numFmtId="166" fontId="3" fillId="2" borderId="0" xfId="1" applyNumberFormat="1" applyFont="1" applyFill="1" applyBorder="1"/>
    <xf numFmtId="0" fontId="0" fillId="0" borderId="2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3" borderId="9" xfId="0" applyFill="1" applyBorder="1" applyAlignment="1">
      <alignment horizontal="center"/>
    </xf>
    <xf numFmtId="3" fontId="0" fillId="3" borderId="9" xfId="0" applyNumberFormat="1" applyFill="1" applyBorder="1"/>
    <xf numFmtId="0" fontId="0" fillId="3" borderId="9" xfId="0" applyFill="1" applyBorder="1"/>
    <xf numFmtId="0" fontId="8" fillId="3" borderId="10" xfId="0" applyFont="1" applyFill="1" applyBorder="1"/>
    <xf numFmtId="0" fontId="0" fillId="3" borderId="11" xfId="0" applyFill="1" applyBorder="1" applyAlignment="1">
      <alignment horizontal="center"/>
    </xf>
    <xf numFmtId="0" fontId="0" fillId="3" borderId="10" xfId="0" applyFill="1" applyBorder="1"/>
    <xf numFmtId="3" fontId="0" fillId="3" borderId="11" xfId="0" applyNumberFormat="1" applyFill="1" applyBorder="1"/>
    <xf numFmtId="0" fontId="0" fillId="3" borderId="11" xfId="0" applyFill="1" applyBorder="1"/>
    <xf numFmtId="0" fontId="6" fillId="2" borderId="3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0" fillId="3" borderId="12" xfId="0" applyFill="1" applyBorder="1"/>
    <xf numFmtId="165" fontId="0" fillId="3" borderId="13" xfId="0" applyNumberFormat="1" applyFill="1" applyBorder="1"/>
    <xf numFmtId="165" fontId="0" fillId="3" borderId="14" xfId="0" applyNumberFormat="1" applyFill="1" applyBorder="1"/>
    <xf numFmtId="0" fontId="0" fillId="4" borderId="15" xfId="0" applyFill="1" applyBorder="1"/>
    <xf numFmtId="165" fontId="0" fillId="4" borderId="16" xfId="6" applyNumberFormat="1" applyFont="1" applyFill="1" applyBorder="1"/>
    <xf numFmtId="165" fontId="0" fillId="4" borderId="17" xfId="6" applyNumberFormat="1" applyFont="1" applyFill="1" applyBorder="1"/>
    <xf numFmtId="0" fontId="6" fillId="2" borderId="2" xfId="1" applyFont="1" applyFill="1" applyBorder="1" applyAlignment="1">
      <alignment horizontal="centerContinuous" vertical="center"/>
    </xf>
    <xf numFmtId="0" fontId="6" fillId="2" borderId="3" xfId="1" applyFont="1" applyFill="1" applyBorder="1" applyAlignment="1">
      <alignment horizontal="centerContinuous" vertical="center"/>
    </xf>
    <xf numFmtId="0" fontId="6" fillId="2" borderId="4" xfId="1" applyFont="1" applyFill="1" applyBorder="1" applyAlignment="1">
      <alignment horizontal="centerContinuous" vertical="center"/>
    </xf>
    <xf numFmtId="0" fontId="2" fillId="2" borderId="5" xfId="1" applyFont="1" applyFill="1" applyBorder="1"/>
    <xf numFmtId="0" fontId="2" fillId="2" borderId="0" xfId="1" applyFont="1" applyFill="1" applyBorder="1"/>
    <xf numFmtId="10" fontId="4" fillId="2" borderId="0" xfId="2" applyNumberFormat="1" applyFont="1" applyFill="1" applyBorder="1"/>
    <xf numFmtId="0" fontId="2" fillId="2" borderId="6" xfId="1" applyFont="1" applyFill="1" applyBorder="1"/>
    <xf numFmtId="0" fontId="3" fillId="2" borderId="5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right"/>
    </xf>
    <xf numFmtId="0" fontId="3" fillId="2" borderId="6" xfId="1" applyFont="1" applyFill="1" applyBorder="1" applyAlignment="1">
      <alignment horizontal="right"/>
    </xf>
    <xf numFmtId="0" fontId="5" fillId="2" borderId="5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right"/>
    </xf>
    <xf numFmtId="0" fontId="5" fillId="2" borderId="6" xfId="1" applyFont="1" applyFill="1" applyBorder="1" applyAlignment="1">
      <alignment horizontal="right"/>
    </xf>
    <xf numFmtId="164" fontId="3" fillId="2" borderId="6" xfId="3" applyNumberFormat="1" applyFill="1" applyBorder="1" applyAlignment="1">
      <alignment horizontal="right"/>
    </xf>
    <xf numFmtId="0" fontId="3" fillId="2" borderId="7" xfId="1" applyFont="1" applyFill="1" applyBorder="1" applyAlignment="1">
      <alignment horizontal="center"/>
    </xf>
    <xf numFmtId="164" fontId="3" fillId="2" borderId="8" xfId="3" applyNumberFormat="1" applyFill="1" applyBorder="1" applyAlignment="1">
      <alignment horizontal="right"/>
    </xf>
    <xf numFmtId="0" fontId="3" fillId="2" borderId="5" xfId="1" applyFont="1" applyFill="1" applyBorder="1"/>
    <xf numFmtId="0" fontId="3" fillId="2" borderId="0" xfId="1" applyFont="1" applyFill="1" applyBorder="1"/>
    <xf numFmtId="0" fontId="3" fillId="2" borderId="6" xfId="1" applyFont="1" applyFill="1" applyBorder="1"/>
    <xf numFmtId="3" fontId="3" fillId="2" borderId="0" xfId="5" applyNumberFormat="1" applyFill="1" applyBorder="1"/>
    <xf numFmtId="3" fontId="3" fillId="2" borderId="6" xfId="5" applyNumberFormat="1" applyFill="1" applyBorder="1"/>
    <xf numFmtId="3" fontId="3" fillId="2" borderId="1" xfId="5" applyNumberFormat="1" applyFill="1" applyBorder="1"/>
    <xf numFmtId="0" fontId="3" fillId="2" borderId="1" xfId="1" applyFont="1" applyFill="1" applyBorder="1"/>
    <xf numFmtId="3" fontId="3" fillId="2" borderId="8" xfId="5" applyNumberFormat="1" applyFill="1" applyBorder="1"/>
    <xf numFmtId="0" fontId="0" fillId="0" borderId="0" xfId="0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0" fontId="0" fillId="0" borderId="0" xfId="0" applyAlignment="1"/>
    <xf numFmtId="164" fontId="3" fillId="2" borderId="0" xfId="3" applyNumberFormat="1" applyFill="1" applyAlignment="1">
      <alignment horizontal="right"/>
    </xf>
    <xf numFmtId="43" fontId="0" fillId="0" borderId="0" xfId="0" applyNumberFormat="1"/>
    <xf numFmtId="3" fontId="3" fillId="2" borderId="0" xfId="3" applyNumberFormat="1" applyFill="1" applyAlignment="1">
      <alignment horizontal="right"/>
    </xf>
    <xf numFmtId="3" fontId="3" fillId="2" borderId="0" xfId="3" applyNumberFormat="1" applyFill="1" applyBorder="1" applyAlignment="1">
      <alignment horizontal="right"/>
    </xf>
    <xf numFmtId="3" fontId="3" fillId="2" borderId="1" xfId="3" applyNumberFormat="1" applyFill="1" applyBorder="1" applyAlignment="1">
      <alignment horizontal="right"/>
    </xf>
    <xf numFmtId="0" fontId="6" fillId="2" borderId="5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right" vertical="center"/>
    </xf>
    <xf numFmtId="0" fontId="8" fillId="3" borderId="18" xfId="0" applyFont="1" applyFill="1" applyBorder="1" applyAlignment="1">
      <alignment horizontal="right"/>
    </xf>
    <xf numFmtId="0" fontId="8" fillId="3" borderId="19" xfId="0" applyFont="1" applyFill="1" applyBorder="1"/>
    <xf numFmtId="0" fontId="8" fillId="3" borderId="20" xfId="0" applyFont="1" applyFill="1" applyBorder="1" applyAlignment="1">
      <alignment horizontal="right"/>
    </xf>
    <xf numFmtId="0" fontId="6" fillId="2" borderId="3" xfId="1" applyFont="1" applyFill="1" applyBorder="1" applyAlignment="1">
      <alignment horizontal="right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</cellXfs>
  <cellStyles count="7">
    <cellStyle name="Comma 2" xfId="3" xr:uid="{4C2F4F19-D6EA-4FF1-8FDD-5001AB706BF3}"/>
    <cellStyle name="Normal" xfId="0" builtinId="0"/>
    <cellStyle name="Normal 2" xfId="1" xr:uid="{97624EC6-D905-4BAC-A8A9-9B9B033BB722}"/>
    <cellStyle name="Normal 3" xfId="5" xr:uid="{0D78C138-1F74-4C7A-B6E4-D5FFDF23E4BC}"/>
    <cellStyle name="Percent" xfId="6" builtinId="5"/>
    <cellStyle name="Percent 2" xfId="2" xr:uid="{4271ED8A-EA1A-4B3A-B67B-76F6E371D4C7}"/>
    <cellStyle name="Percent 2 2" xfId="4" xr:uid="{25D5B404-5BEE-49D6-8388-63DCDDEB49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31</xdr:row>
      <xdr:rowOff>131445</xdr:rowOff>
    </xdr:from>
    <xdr:to>
      <xdr:col>13</xdr:col>
      <xdr:colOff>401883</xdr:colOff>
      <xdr:row>38</xdr:row>
      <xdr:rowOff>16298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7F1D95C-9143-4F53-BC24-BDF88010B4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0075" y="5730028"/>
          <a:ext cx="7770211" cy="1138555"/>
        </a:xfrm>
        <a:prstGeom prst="rect">
          <a:avLst/>
        </a:prstGeom>
      </xdr:spPr>
    </xdr:pic>
    <xdr:clientData/>
  </xdr:twoCellAnchor>
  <xdr:twoCellAnchor editAs="oneCell">
    <xdr:from>
      <xdr:col>0</xdr:col>
      <xdr:colOff>590550</xdr:colOff>
      <xdr:row>38</xdr:row>
      <xdr:rowOff>7621</xdr:rowOff>
    </xdr:from>
    <xdr:to>
      <xdr:col>13</xdr:col>
      <xdr:colOff>430954</xdr:colOff>
      <xdr:row>44</xdr:row>
      <xdr:rowOff>50500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EC94F6A-7581-48DF-9D2D-F44F28ADE0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0550" y="6865621"/>
          <a:ext cx="7812617" cy="1114759"/>
        </a:xfrm>
        <a:prstGeom prst="rect">
          <a:avLst/>
        </a:prstGeom>
      </xdr:spPr>
    </xdr:pic>
    <xdr:clientData/>
  </xdr:twoCellAnchor>
  <xdr:twoCellAnchor editAs="oneCell">
    <xdr:from>
      <xdr:col>0</xdr:col>
      <xdr:colOff>133774</xdr:colOff>
      <xdr:row>0</xdr:row>
      <xdr:rowOff>42334</xdr:rowOff>
    </xdr:from>
    <xdr:to>
      <xdr:col>12</xdr:col>
      <xdr:colOff>405130</xdr:colOff>
      <xdr:row>31</xdr:row>
      <xdr:rowOff>172694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33633B6-112C-4830-AD9A-55BAC15A7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3774" y="42334"/>
          <a:ext cx="7552689" cy="5831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973A-CB42-499A-B833-FF5BD101144D}">
  <dimension ref="B2:T37"/>
  <sheetViews>
    <sheetView zoomScale="90" zoomScaleNormal="90" workbookViewId="0">
      <selection activeCell="R39" sqref="R39"/>
    </sheetView>
  </sheetViews>
  <sheetFormatPr defaultRowHeight="14.4" x14ac:dyDescent="0.3"/>
  <sheetData>
    <row r="2" spans="2:20" ht="15.6" x14ac:dyDescent="0.3">
      <c r="B2" s="58"/>
    </row>
    <row r="3" spans="2:20" x14ac:dyDescent="0.3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</row>
    <row r="4" spans="2:20" x14ac:dyDescent="0.3">
      <c r="B4" s="57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</row>
    <row r="5" spans="2:20" x14ac:dyDescent="0.3"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2:20" x14ac:dyDescent="0.3">
      <c r="B6" s="57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</row>
    <row r="7" spans="2:20" x14ac:dyDescent="0.3"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2:20" x14ac:dyDescent="0.3"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2:20" x14ac:dyDescent="0.3"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</row>
    <row r="10" spans="2:20" x14ac:dyDescent="0.3"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</row>
    <row r="11" spans="2:20" x14ac:dyDescent="0.3"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</row>
    <row r="12" spans="2:20" x14ac:dyDescent="0.3"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</row>
    <row r="13" spans="2:20" x14ac:dyDescent="0.3"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</row>
    <row r="14" spans="2:20" x14ac:dyDescent="0.3"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</row>
    <row r="15" spans="2:20" x14ac:dyDescent="0.3"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</row>
    <row r="16" spans="2:20" x14ac:dyDescent="0.3"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</row>
    <row r="17" spans="2:20" x14ac:dyDescent="0.3"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</row>
    <row r="18" spans="2:20" x14ac:dyDescent="0.3"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</row>
    <row r="19" spans="2:20" x14ac:dyDescent="0.3"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</row>
    <row r="20" spans="2:20" x14ac:dyDescent="0.3"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</row>
    <row r="21" spans="2:20" x14ac:dyDescent="0.3"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</row>
    <row r="22" spans="2:20" x14ac:dyDescent="0.3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2:20" x14ac:dyDescent="0.3"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</row>
    <row r="24" spans="2:20" x14ac:dyDescent="0.3"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</row>
    <row r="25" spans="2:20" x14ac:dyDescent="0.3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</row>
    <row r="26" spans="2:20" x14ac:dyDescent="0.3"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</row>
    <row r="27" spans="2:20" x14ac:dyDescent="0.3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</row>
    <row r="28" spans="2:20" x14ac:dyDescent="0.3"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</row>
    <row r="29" spans="2:20" x14ac:dyDescent="0.3"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</row>
    <row r="30" spans="2:20" x14ac:dyDescent="0.3"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</row>
    <row r="31" spans="2:20" x14ac:dyDescent="0.3"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</row>
    <row r="32" spans="2:20" x14ac:dyDescent="0.3"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</row>
    <row r="33" spans="2:20" x14ac:dyDescent="0.3"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</row>
    <row r="34" spans="2:20" x14ac:dyDescent="0.3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</row>
    <row r="35" spans="2:20" x14ac:dyDescent="0.3"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</row>
    <row r="36" spans="2:20" x14ac:dyDescent="0.3"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</row>
    <row r="37" spans="2:20" x14ac:dyDescent="0.3"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9BDEA-E212-40FB-943C-67D7F1762920}">
  <dimension ref="B1:E22"/>
  <sheetViews>
    <sheetView tabSelected="1" zoomScale="150" zoomScaleNormal="150" workbookViewId="0">
      <selection activeCell="H19" sqref="H19"/>
    </sheetView>
  </sheetViews>
  <sheetFormatPr defaultRowHeight="14.4" x14ac:dyDescent="0.3"/>
  <cols>
    <col min="1" max="1" width="0.77734375" customWidth="1"/>
    <col min="2" max="2" width="32.109375" bestFit="1" customWidth="1"/>
    <col min="3" max="3" width="26" customWidth="1"/>
    <col min="4" max="4" width="29.77734375" customWidth="1"/>
    <col min="5" max="5" width="25.6640625" customWidth="1"/>
  </cols>
  <sheetData>
    <row r="1" spans="2:5" x14ac:dyDescent="0.3">
      <c r="B1" t="s">
        <v>34</v>
      </c>
    </row>
    <row r="2" spans="2:5" ht="15" thickBot="1" x14ac:dyDescent="0.35">
      <c r="B2" t="s">
        <v>39</v>
      </c>
    </row>
    <row r="3" spans="2:5" x14ac:dyDescent="0.3">
      <c r="B3" s="11"/>
      <c r="C3" s="23"/>
      <c r="D3" s="72"/>
      <c r="E3" s="73"/>
    </row>
    <row r="4" spans="2:5" x14ac:dyDescent="0.3">
      <c r="B4" s="65"/>
      <c r="C4" s="66"/>
      <c r="D4" s="68"/>
      <c r="E4" s="67"/>
    </row>
    <row r="5" spans="2:5" x14ac:dyDescent="0.3">
      <c r="B5" s="74" t="s">
        <v>32</v>
      </c>
      <c r="C5" s="75"/>
      <c r="D5" s="75"/>
      <c r="E5" s="76"/>
    </row>
    <row r="6" spans="2:5" x14ac:dyDescent="0.3">
      <c r="B6" s="74" t="s">
        <v>23</v>
      </c>
      <c r="C6" s="75"/>
      <c r="D6" s="75"/>
      <c r="E6" s="76"/>
    </row>
    <row r="7" spans="2:5" x14ac:dyDescent="0.3">
      <c r="B7" s="65"/>
      <c r="C7" s="66"/>
      <c r="D7" s="66"/>
      <c r="E7" s="67"/>
    </row>
    <row r="8" spans="2:5" ht="15" thickBot="1" x14ac:dyDescent="0.35">
      <c r="B8" s="24"/>
      <c r="C8" s="25"/>
      <c r="D8" s="25"/>
      <c r="E8" s="26"/>
    </row>
    <row r="9" spans="2:5" x14ac:dyDescent="0.3">
      <c r="B9" s="70"/>
      <c r="C9" s="71" t="s">
        <v>8</v>
      </c>
      <c r="D9" s="69" t="s">
        <v>22</v>
      </c>
      <c r="E9" s="69" t="s">
        <v>38</v>
      </c>
    </row>
    <row r="10" spans="2:5" x14ac:dyDescent="0.3">
      <c r="B10" s="18" t="s">
        <v>15</v>
      </c>
      <c r="C10" s="15"/>
      <c r="D10" s="15"/>
      <c r="E10" s="19"/>
    </row>
    <row r="11" spans="2:5" x14ac:dyDescent="0.3">
      <c r="B11" s="20" t="s">
        <v>16</v>
      </c>
      <c r="C11" s="16">
        <f>'Current 2020 Assumptions'!C185</f>
        <v>8043802783.8705692</v>
      </c>
      <c r="D11" s="16">
        <f>'Current 2020 Assumptions'!C277</f>
        <v>6989125337.3890362</v>
      </c>
      <c r="E11" s="21">
        <f>'Current 2020 Assumptions'!C91</f>
        <v>15032928121.259604</v>
      </c>
    </row>
    <row r="12" spans="2:5" x14ac:dyDescent="0.3">
      <c r="B12" s="20" t="s">
        <v>17</v>
      </c>
      <c r="C12" s="16">
        <f>'Prior 2016 Assumptions'!C183</f>
        <v>7044749472.3835688</v>
      </c>
      <c r="D12" s="16">
        <f>'Prior 2016 Assumptions'!C274</f>
        <v>6526200365.5555267</v>
      </c>
      <c r="E12" s="21">
        <f>'Prior 2016 Assumptions'!C90</f>
        <v>13570949837.9391</v>
      </c>
    </row>
    <row r="13" spans="2:5" x14ac:dyDescent="0.3">
      <c r="B13" s="20" t="s">
        <v>36</v>
      </c>
      <c r="C13" s="16">
        <f>C11-C12</f>
        <v>999053311.48700047</v>
      </c>
      <c r="D13" s="16">
        <f>D11-D12</f>
        <v>462924971.83350945</v>
      </c>
      <c r="E13" s="21">
        <f>E11-E12</f>
        <v>1461978283.3205032</v>
      </c>
    </row>
    <row r="14" spans="2:5" x14ac:dyDescent="0.3">
      <c r="B14" s="20"/>
      <c r="C14" s="17"/>
      <c r="D14" s="17"/>
      <c r="E14" s="22"/>
    </row>
    <row r="15" spans="2:5" x14ac:dyDescent="0.3">
      <c r="B15" s="20" t="s">
        <v>18</v>
      </c>
      <c r="C15" s="16">
        <f>'Current 2020 Assumptions'!D185</f>
        <v>9895141262.3245697</v>
      </c>
      <c r="D15" s="16">
        <f>'Current 2020 Assumptions'!D277</f>
        <v>11107414093.575012</v>
      </c>
      <c r="E15" s="21">
        <f>'Current 2020 Assumptions'!D91</f>
        <v>21002555355.89959</v>
      </c>
    </row>
    <row r="16" spans="2:5" x14ac:dyDescent="0.3">
      <c r="B16" s="20" t="s">
        <v>19</v>
      </c>
      <c r="C16" s="16">
        <f>'Prior 2016 Assumptions'!D183</f>
        <v>8214283078.2693262</v>
      </c>
      <c r="D16" s="16">
        <f>'Prior 2016 Assumptions'!D274</f>
        <v>10526814868.242737</v>
      </c>
      <c r="E16" s="21">
        <f>'Prior 2016 Assumptions'!D90</f>
        <v>18741097946.512058</v>
      </c>
    </row>
    <row r="17" spans="2:5" x14ac:dyDescent="0.3">
      <c r="B17" s="20" t="s">
        <v>37</v>
      </c>
      <c r="C17" s="16">
        <f>C15-C16</f>
        <v>1680858184.0552435</v>
      </c>
      <c r="D17" s="16">
        <f>D15-D16</f>
        <v>580599225.33227539</v>
      </c>
      <c r="E17" s="21">
        <f>E15-E16</f>
        <v>2261457409.3875313</v>
      </c>
    </row>
    <row r="18" spans="2:5" x14ac:dyDescent="0.3">
      <c r="B18" s="20"/>
      <c r="C18" s="17"/>
      <c r="D18" s="17"/>
      <c r="E18" s="22"/>
    </row>
    <row r="19" spans="2:5" x14ac:dyDescent="0.3">
      <c r="B19" s="20" t="s">
        <v>20</v>
      </c>
      <c r="C19" s="16">
        <f>C11</f>
        <v>8043802783.8705692</v>
      </c>
      <c r="D19" s="16">
        <f>D11</f>
        <v>6989125337.3890362</v>
      </c>
      <c r="E19" s="21">
        <f>E11</f>
        <v>15032928121.259604</v>
      </c>
    </row>
    <row r="20" spans="2:5" ht="15" thickBot="1" x14ac:dyDescent="0.35">
      <c r="B20" s="27" t="s">
        <v>33</v>
      </c>
      <c r="C20" s="28">
        <v>0.35</v>
      </c>
      <c r="D20" s="28">
        <v>0.2</v>
      </c>
      <c r="E20" s="29">
        <v>0.3</v>
      </c>
    </row>
    <row r="21" spans="2:5" ht="15" thickBot="1" x14ac:dyDescent="0.35">
      <c r="B21" s="12"/>
      <c r="C21" s="13"/>
      <c r="D21" s="13"/>
      <c r="E21" s="14"/>
    </row>
    <row r="22" spans="2:5" ht="15" thickBot="1" x14ac:dyDescent="0.35">
      <c r="B22" s="30" t="s">
        <v>21</v>
      </c>
      <c r="C22" s="31">
        <f>(C17-((0.6+0.8*C20)/(1+C20))*C13)/(0.8*C19)</f>
        <v>0.16000259151808116</v>
      </c>
      <c r="D22" s="32">
        <f>(D17-((0.6+0.8*D20)/(1+D20))*D13)/(0.8*D19)</f>
        <v>5.1403679996295838E-2</v>
      </c>
      <c r="E22" s="32">
        <f>(E17-((0.6+0.8*E20)/(1+E20))*E13)/(0.8*E19)</f>
        <v>0.10949251769224326</v>
      </c>
    </row>
  </sheetData>
  <mergeCells count="2">
    <mergeCell ref="B5:E5"/>
    <mergeCell ref="B6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26C43-2839-4B8E-85EC-444A486A873A}">
  <dimension ref="B1:J278"/>
  <sheetViews>
    <sheetView workbookViewId="0">
      <selection activeCell="I15" sqref="I15"/>
    </sheetView>
  </sheetViews>
  <sheetFormatPr defaultRowHeight="14.4" x14ac:dyDescent="0.3"/>
  <cols>
    <col min="2" max="7" width="18.109375" customWidth="1"/>
    <col min="8" max="8" width="12.44140625" bestFit="1" customWidth="1"/>
    <col min="9" max="9" width="18.88671875" customWidth="1"/>
    <col min="10" max="10" width="19.21875" customWidth="1"/>
  </cols>
  <sheetData>
    <row r="1" spans="2:7" ht="15" thickBot="1" x14ac:dyDescent="0.35"/>
    <row r="2" spans="2:7" x14ac:dyDescent="0.3">
      <c r="B2" s="33"/>
      <c r="C2" s="34"/>
      <c r="D2" s="34"/>
      <c r="E2" s="34"/>
      <c r="F2" s="34"/>
      <c r="G2" s="35"/>
    </row>
    <row r="3" spans="2:7" x14ac:dyDescent="0.3">
      <c r="B3" s="74" t="s">
        <v>32</v>
      </c>
      <c r="C3" s="75"/>
      <c r="D3" s="75"/>
      <c r="E3" s="75"/>
      <c r="F3" s="75"/>
      <c r="G3" s="76"/>
    </row>
    <row r="4" spans="2:7" x14ac:dyDescent="0.3">
      <c r="B4" s="74" t="s">
        <v>29</v>
      </c>
      <c r="C4" s="75"/>
      <c r="D4" s="75"/>
      <c r="E4" s="75"/>
      <c r="F4" s="75"/>
      <c r="G4" s="76"/>
    </row>
    <row r="5" spans="2:7" x14ac:dyDescent="0.3">
      <c r="B5" s="74" t="s">
        <v>24</v>
      </c>
      <c r="C5" s="75"/>
      <c r="D5" s="75"/>
      <c r="E5" s="75"/>
      <c r="F5" s="75"/>
      <c r="G5" s="76"/>
    </row>
    <row r="6" spans="2:7" x14ac:dyDescent="0.3">
      <c r="B6" s="36"/>
      <c r="C6" s="37"/>
      <c r="D6" s="37"/>
      <c r="E6" s="37"/>
      <c r="F6" s="38">
        <v>0.04</v>
      </c>
      <c r="G6" s="39"/>
    </row>
    <row r="7" spans="2:7" x14ac:dyDescent="0.3">
      <c r="B7" s="40" t="s">
        <v>0</v>
      </c>
      <c r="C7" s="41" t="s">
        <v>1</v>
      </c>
      <c r="D7" s="41" t="s">
        <v>2</v>
      </c>
      <c r="E7" s="41" t="s">
        <v>12</v>
      </c>
      <c r="F7" s="41" t="s">
        <v>9</v>
      </c>
      <c r="G7" s="42"/>
    </row>
    <row r="8" spans="2:7" x14ac:dyDescent="0.3">
      <c r="B8" s="43" t="s">
        <v>3</v>
      </c>
      <c r="C8" s="44" t="s">
        <v>4</v>
      </c>
      <c r="D8" s="44" t="s">
        <v>5</v>
      </c>
      <c r="E8" s="44" t="s">
        <v>13</v>
      </c>
      <c r="F8" s="44" t="s">
        <v>10</v>
      </c>
      <c r="G8" s="45" t="s">
        <v>11</v>
      </c>
    </row>
    <row r="9" spans="2:7" x14ac:dyDescent="0.3">
      <c r="B9" s="40">
        <v>2001</v>
      </c>
      <c r="C9" s="3">
        <f>SUM(C103,C195)</f>
        <v>35477048.042505398</v>
      </c>
      <c r="D9" s="3">
        <f>SUM(D103,D195)</f>
        <v>1562702.9939560532</v>
      </c>
      <c r="E9" s="4">
        <f>D9/C9</f>
        <v>4.4048281358803121E-2</v>
      </c>
      <c r="F9" s="10">
        <v>2.1485730121177244</v>
      </c>
      <c r="G9" s="46">
        <f>SUM(G103,G195)</f>
        <v>62152.045377147209</v>
      </c>
    </row>
    <row r="10" spans="2:7" x14ac:dyDescent="0.3">
      <c r="B10" s="40">
        <v>2002</v>
      </c>
      <c r="C10" s="3">
        <f t="shared" ref="C10:D73" si="0">SUM(C104,C196)</f>
        <v>220050844.99437535</v>
      </c>
      <c r="D10" s="3">
        <f t="shared" si="0"/>
        <v>25383969.005906843</v>
      </c>
      <c r="E10" s="4">
        <f t="shared" ref="E10:E73" si="1">D10/C10</f>
        <v>0.11535501718503137</v>
      </c>
      <c r="F10" s="10">
        <v>2.0659355885747352</v>
      </c>
      <c r="G10" s="46">
        <f t="shared" ref="G10" si="2">SUM(G104,G196)</f>
        <v>179105.14937792401</v>
      </c>
    </row>
    <row r="11" spans="2:7" x14ac:dyDescent="0.3">
      <c r="B11" s="40">
        <v>2003</v>
      </c>
      <c r="C11" s="3">
        <f t="shared" si="0"/>
        <v>435143091.59664369</v>
      </c>
      <c r="D11" s="3">
        <f t="shared" si="0"/>
        <v>40159525.367834285</v>
      </c>
      <c r="E11" s="4">
        <f t="shared" si="1"/>
        <v>9.2290389399219047E-2</v>
      </c>
      <c r="F11" s="10">
        <v>1.9864765274757068</v>
      </c>
      <c r="G11" s="46">
        <f t="shared" ref="G11" si="3">SUM(G105,G197)</f>
        <v>268261.56500362325</v>
      </c>
    </row>
    <row r="12" spans="2:7" x14ac:dyDescent="0.3">
      <c r="B12" s="40">
        <v>2004</v>
      </c>
      <c r="C12" s="3">
        <f t="shared" si="0"/>
        <v>533522220.42244673</v>
      </c>
      <c r="D12" s="3">
        <f t="shared" si="0"/>
        <v>61001789.459514804</v>
      </c>
      <c r="E12" s="4">
        <f t="shared" si="1"/>
        <v>0.11433786096334123</v>
      </c>
      <c r="F12" s="10">
        <v>1.9100735841112564</v>
      </c>
      <c r="G12" s="46">
        <f t="shared" ref="G12" si="4">SUM(G106,G198)</f>
        <v>286585.79580654606</v>
      </c>
    </row>
    <row r="13" spans="2:7" x14ac:dyDescent="0.3">
      <c r="B13" s="40">
        <v>2005</v>
      </c>
      <c r="C13" s="3">
        <f t="shared" si="0"/>
        <v>561696545.7874918</v>
      </c>
      <c r="D13" s="3">
        <f t="shared" si="0"/>
        <v>104714833.69458604</v>
      </c>
      <c r="E13" s="4">
        <f t="shared" si="1"/>
        <v>0.18642598833819976</v>
      </c>
      <c r="F13" s="10">
        <v>1.8366092154915925</v>
      </c>
      <c r="G13" s="46">
        <f t="shared" ref="G13" si="5">SUM(G107,G199)</f>
        <v>299247.6190500767</v>
      </c>
    </row>
    <row r="14" spans="2:7" x14ac:dyDescent="0.3">
      <c r="B14" s="40">
        <v>2006</v>
      </c>
      <c r="C14" s="3">
        <f t="shared" si="0"/>
        <v>584726105.42850399</v>
      </c>
      <c r="D14" s="3">
        <f t="shared" si="0"/>
        <v>110285433.85817835</v>
      </c>
      <c r="E14" s="4">
        <f t="shared" si="1"/>
        <v>0.1886104157729678</v>
      </c>
      <c r="F14" s="10">
        <v>1.7659703995111466</v>
      </c>
      <c r="G14" s="46">
        <f t="shared" ref="G14" si="6">SUM(G108,G200)</f>
        <v>297396.1580515969</v>
      </c>
    </row>
    <row r="15" spans="2:7" x14ac:dyDescent="0.3">
      <c r="B15" s="40">
        <v>2007</v>
      </c>
      <c r="C15" s="3">
        <f t="shared" si="0"/>
        <v>587783773.79662251</v>
      </c>
      <c r="D15" s="3">
        <f t="shared" si="0"/>
        <v>137068676.09003752</v>
      </c>
      <c r="E15" s="4">
        <f t="shared" si="1"/>
        <v>0.23319574680444358</v>
      </c>
      <c r="F15" s="10">
        <v>1.6980484610684101</v>
      </c>
      <c r="G15" s="46">
        <f t="shared" ref="G15" si="7">SUM(G109,G201)</f>
        <v>299883.89140033093</v>
      </c>
    </row>
    <row r="16" spans="2:7" x14ac:dyDescent="0.3">
      <c r="B16" s="40">
        <v>2008</v>
      </c>
      <c r="C16" s="3">
        <f t="shared" si="0"/>
        <v>572979922.70315695</v>
      </c>
      <c r="D16" s="3">
        <f t="shared" si="0"/>
        <v>187024541.46800044</v>
      </c>
      <c r="E16" s="4">
        <f t="shared" si="1"/>
        <v>0.32640679726729627</v>
      </c>
      <c r="F16" s="10">
        <v>1.6327389048734713</v>
      </c>
      <c r="G16" s="46">
        <f t="shared" ref="G16" si="8">SUM(G110,G202)</f>
        <v>287217.95482876402</v>
      </c>
    </row>
    <row r="17" spans="2:7" x14ac:dyDescent="0.3">
      <c r="B17" s="40">
        <v>2009</v>
      </c>
      <c r="C17" s="3">
        <f t="shared" si="0"/>
        <v>554402710.17179561</v>
      </c>
      <c r="D17" s="3">
        <f t="shared" si="0"/>
        <v>237446498.97140437</v>
      </c>
      <c r="E17" s="4">
        <f t="shared" si="1"/>
        <v>0.42829245711628217</v>
      </c>
      <c r="F17" s="10">
        <v>1.5699412546860301</v>
      </c>
      <c r="G17" s="46">
        <f t="shared" ref="G17" si="9">SUM(G111,G203)</f>
        <v>276330.75854129321</v>
      </c>
    </row>
    <row r="18" spans="2:7" x14ac:dyDescent="0.3">
      <c r="B18" s="40">
        <v>2010</v>
      </c>
      <c r="C18" s="3">
        <f t="shared" si="0"/>
        <v>538346103.91104174</v>
      </c>
      <c r="D18" s="3">
        <f t="shared" si="0"/>
        <v>292417126.55145407</v>
      </c>
      <c r="E18" s="4">
        <f t="shared" si="1"/>
        <v>0.54317682328722516</v>
      </c>
      <c r="F18" s="10">
        <v>1.5095588987365673</v>
      </c>
      <c r="G18" s="46">
        <f t="shared" ref="G18" si="10">SUM(G112,G204)</f>
        <v>271990.12066460814</v>
      </c>
    </row>
    <row r="19" spans="2:7" x14ac:dyDescent="0.3">
      <c r="B19" s="40">
        <v>2011</v>
      </c>
      <c r="C19" s="3">
        <f t="shared" si="0"/>
        <v>524645843.05085725</v>
      </c>
      <c r="D19" s="3">
        <f t="shared" si="0"/>
        <v>283416936.3236649</v>
      </c>
      <c r="E19" s="4">
        <f t="shared" si="1"/>
        <v>0.54020619829097072</v>
      </c>
      <c r="F19" s="10">
        <v>1.4514989410928532</v>
      </c>
      <c r="G19" s="46">
        <f t="shared" ref="G19" si="11">SUM(G113,G205)</f>
        <v>266297.57729889301</v>
      </c>
    </row>
    <row r="20" spans="2:7" x14ac:dyDescent="0.3">
      <c r="B20" s="40">
        <v>2012</v>
      </c>
      <c r="C20" s="3">
        <f t="shared" si="0"/>
        <v>511834733.09758341</v>
      </c>
      <c r="D20" s="3">
        <f t="shared" si="0"/>
        <v>317396819.56235576</v>
      </c>
      <c r="E20" s="4">
        <f t="shared" si="1"/>
        <v>0.62011582848529101</v>
      </c>
      <c r="F20" s="10">
        <v>1.3956720587431279</v>
      </c>
      <c r="G20" s="46">
        <f t="shared" ref="G20" si="12">SUM(G114,G206)</f>
        <v>274772.2363031698</v>
      </c>
    </row>
    <row r="21" spans="2:7" x14ac:dyDescent="0.3">
      <c r="B21" s="40">
        <v>2013</v>
      </c>
      <c r="C21" s="3">
        <f t="shared" si="0"/>
        <v>498558586.97803468</v>
      </c>
      <c r="D21" s="3">
        <f t="shared" si="0"/>
        <v>360070590.33162796</v>
      </c>
      <c r="E21" s="4">
        <f t="shared" si="1"/>
        <v>0.72222322458462007</v>
      </c>
      <c r="F21" s="10">
        <v>1.3419923641760845</v>
      </c>
      <c r="G21" s="46">
        <f t="shared" ref="G21" si="13">SUM(G115,G207)</f>
        <v>259243.33087091646</v>
      </c>
    </row>
    <row r="22" spans="2:7" x14ac:dyDescent="0.3">
      <c r="B22" s="40">
        <v>2014</v>
      </c>
      <c r="C22" s="3">
        <f t="shared" si="0"/>
        <v>489357102.3693921</v>
      </c>
      <c r="D22" s="3">
        <f t="shared" si="0"/>
        <v>396421222.02545416</v>
      </c>
      <c r="E22" s="4">
        <f t="shared" si="1"/>
        <v>0.81008576376237995</v>
      </c>
      <c r="F22" s="10">
        <v>1.2903772732462351</v>
      </c>
      <c r="G22" s="46">
        <f t="shared" ref="G22" si="14">SUM(G116,G208)</f>
        <v>256147.26690703476</v>
      </c>
    </row>
    <row r="23" spans="2:7" x14ac:dyDescent="0.3">
      <c r="B23" s="40">
        <v>2015</v>
      </c>
      <c r="C23" s="3">
        <f t="shared" si="0"/>
        <v>558557618.43031025</v>
      </c>
      <c r="D23" s="3">
        <f t="shared" si="0"/>
        <v>397588536.8386572</v>
      </c>
      <c r="E23" s="4">
        <f t="shared" si="1"/>
        <v>0.71181293338363671</v>
      </c>
      <c r="F23" s="10">
        <v>1.2407473781213798</v>
      </c>
      <c r="G23" s="46">
        <f t="shared" ref="G23" si="15">SUM(G117,G209)</f>
        <v>261468.81687674989</v>
      </c>
    </row>
    <row r="24" spans="2:7" x14ac:dyDescent="0.3">
      <c r="B24" s="40">
        <v>2016</v>
      </c>
      <c r="C24" s="3">
        <f t="shared" si="0"/>
        <v>622463353.70122457</v>
      </c>
      <c r="D24" s="3">
        <f t="shared" si="0"/>
        <v>453833680.9566465</v>
      </c>
      <c r="E24" s="4">
        <f t="shared" si="1"/>
        <v>0.72909301127224524</v>
      </c>
      <c r="F24" s="10">
        <v>1.1930263251167113</v>
      </c>
      <c r="G24" s="46">
        <f t="shared" ref="G24" si="16">SUM(G118,G210)</f>
        <v>250486.74169347453</v>
      </c>
    </row>
    <row r="25" spans="2:7" x14ac:dyDescent="0.3">
      <c r="B25" s="40">
        <v>2017</v>
      </c>
      <c r="C25" s="3">
        <f t="shared" si="0"/>
        <v>672002907.07466674</v>
      </c>
      <c r="D25" s="3">
        <f t="shared" si="0"/>
        <v>403834605.86890757</v>
      </c>
      <c r="E25" s="4">
        <f t="shared" si="1"/>
        <v>0.60094175429517482</v>
      </c>
      <c r="F25" s="10">
        <v>1.147140697227607</v>
      </c>
      <c r="G25" s="46">
        <f t="shared" ref="G25" si="17">SUM(G119,G211)</f>
        <v>237133.39703394385</v>
      </c>
    </row>
    <row r="26" spans="2:7" x14ac:dyDescent="0.3">
      <c r="B26" s="40">
        <v>2018</v>
      </c>
      <c r="C26" s="3">
        <f t="shared" si="0"/>
        <v>648521897.50939822</v>
      </c>
      <c r="D26" s="3">
        <f t="shared" si="0"/>
        <v>362075521.3149702</v>
      </c>
      <c r="E26" s="4">
        <f t="shared" si="1"/>
        <v>0.55830886004851221</v>
      </c>
      <c r="F26" s="10">
        <v>1.1030199011803914</v>
      </c>
      <c r="G26" s="46">
        <f t="shared" ref="G26" si="18">SUM(G120,G212)</f>
        <v>232511.8319719719</v>
      </c>
    </row>
    <row r="27" spans="2:7" x14ac:dyDescent="0.3">
      <c r="B27" s="40">
        <v>2019</v>
      </c>
      <c r="C27" s="3">
        <f t="shared" si="0"/>
        <v>658978000.04816079</v>
      </c>
      <c r="D27" s="3">
        <f t="shared" si="0"/>
        <v>250770912.17556095</v>
      </c>
      <c r="E27" s="4">
        <f t="shared" si="1"/>
        <v>0.38054519598110043</v>
      </c>
      <c r="F27" s="10">
        <v>1.0605960588272993</v>
      </c>
      <c r="G27" s="46">
        <f t="shared" ref="G27" si="19">SUM(G121,G213)</f>
        <v>235563.20235995061</v>
      </c>
    </row>
    <row r="28" spans="2:7" ht="15" thickBot="1" x14ac:dyDescent="0.35">
      <c r="B28" s="47">
        <v>2020</v>
      </c>
      <c r="C28" s="5">
        <f t="shared" si="0"/>
        <v>1092273412.5460401</v>
      </c>
      <c r="D28" s="5">
        <f t="shared" si="0"/>
        <v>229311532.43039128</v>
      </c>
      <c r="E28" s="6">
        <f t="shared" si="1"/>
        <v>0.20993968158199186</v>
      </c>
      <c r="F28" s="7">
        <v>1.019803902718557</v>
      </c>
      <c r="G28" s="48">
        <f t="shared" ref="G28" si="20">SUM(G122,G214)</f>
        <v>225749.5713642425</v>
      </c>
    </row>
    <row r="29" spans="2:7" x14ac:dyDescent="0.3">
      <c r="B29" s="40">
        <v>2021</v>
      </c>
      <c r="C29" s="3">
        <f t="shared" si="0"/>
        <v>1577143051.4191036</v>
      </c>
      <c r="D29" s="3">
        <f t="shared" si="0"/>
        <v>1157185008.4290166</v>
      </c>
      <c r="E29" s="4">
        <f t="shared" si="1"/>
        <v>0.73372228815121665</v>
      </c>
      <c r="F29" s="10">
        <v>0.98058067569092011</v>
      </c>
      <c r="G29" s="46">
        <f t="shared" ref="G29" si="21">SUM(G123,G215)</f>
        <v>208057.30123300952</v>
      </c>
    </row>
    <row r="30" spans="2:7" x14ac:dyDescent="0.3">
      <c r="B30" s="40">
        <v>2022</v>
      </c>
      <c r="C30" s="3">
        <f t="shared" si="0"/>
        <v>1525201268.9378228</v>
      </c>
      <c r="D30" s="3">
        <f t="shared" si="0"/>
        <v>1158723316.0658317</v>
      </c>
      <c r="E30" s="4">
        <f t="shared" si="1"/>
        <v>0.75971830057077461</v>
      </c>
      <c r="F30" s="10">
        <v>0.94286603431819238</v>
      </c>
      <c r="G30" s="46">
        <f t="shared" ref="G30" si="22">SUM(G124,G216)</f>
        <v>210894.98268170719</v>
      </c>
    </row>
    <row r="31" spans="2:7" x14ac:dyDescent="0.3">
      <c r="B31" s="40">
        <v>2023</v>
      </c>
      <c r="C31" s="3">
        <f t="shared" si="0"/>
        <v>1465306746.0497255</v>
      </c>
      <c r="D31" s="3">
        <f t="shared" si="0"/>
        <v>1189556426.4541168</v>
      </c>
      <c r="E31" s="4">
        <f t="shared" si="1"/>
        <v>0.8118139288316284</v>
      </c>
      <c r="F31" s="10">
        <v>0.9066019560751849</v>
      </c>
      <c r="G31" s="46">
        <f t="shared" ref="G31" si="23">SUM(G125,G217)</f>
        <v>194954.28349399904</v>
      </c>
    </row>
    <row r="32" spans="2:7" x14ac:dyDescent="0.3">
      <c r="B32" s="40">
        <v>2024</v>
      </c>
      <c r="C32" s="3">
        <f t="shared" si="0"/>
        <v>1399380899.5961564</v>
      </c>
      <c r="D32" s="3">
        <f t="shared" si="0"/>
        <v>1226400355.2718711</v>
      </c>
      <c r="E32" s="4">
        <f t="shared" si="1"/>
        <v>0.87638780522572146</v>
      </c>
      <c r="F32" s="10">
        <v>0.87173265007229317</v>
      </c>
      <c r="G32" s="46">
        <f t="shared" ref="G32" si="24">SUM(G126,G218)</f>
        <v>184193.93480778002</v>
      </c>
    </row>
    <row r="33" spans="2:7" x14ac:dyDescent="0.3">
      <c r="B33" s="40">
        <v>2025</v>
      </c>
      <c r="C33" s="3">
        <f t="shared" si="0"/>
        <v>1328904872.5741992</v>
      </c>
      <c r="D33" s="3">
        <f t="shared" si="0"/>
        <v>1256430139.5206296</v>
      </c>
      <c r="E33" s="4">
        <f t="shared" si="1"/>
        <v>0.94546281336663329</v>
      </c>
      <c r="F33" s="10">
        <v>0.83820447122335884</v>
      </c>
      <c r="G33" s="46">
        <f t="shared" ref="G33" si="25">SUM(G127,G219)</f>
        <v>173432.01481163909</v>
      </c>
    </row>
    <row r="34" spans="2:7" x14ac:dyDescent="0.3">
      <c r="B34" s="40">
        <v>2026</v>
      </c>
      <c r="C34" s="3">
        <f t="shared" si="0"/>
        <v>1255569212.3973818</v>
      </c>
      <c r="D34" s="3">
        <f t="shared" si="0"/>
        <v>1276796421.8646207</v>
      </c>
      <c r="E34" s="4">
        <f t="shared" si="1"/>
        <v>1.0169064431157147</v>
      </c>
      <c r="F34" s="10">
        <v>0.80596583771476804</v>
      </c>
      <c r="G34" s="46">
        <f t="shared" ref="G34" si="26">SUM(G128,G220)</f>
        <v>164345.99685986104</v>
      </c>
    </row>
    <row r="35" spans="2:7" x14ac:dyDescent="0.3">
      <c r="B35" s="40">
        <v>2027</v>
      </c>
      <c r="C35" s="3">
        <f t="shared" si="0"/>
        <v>1181088129.5129838</v>
      </c>
      <c r="D35" s="3">
        <f t="shared" si="0"/>
        <v>1290200785.6215892</v>
      </c>
      <c r="E35" s="4">
        <f t="shared" si="1"/>
        <v>1.0923831620876567</v>
      </c>
      <c r="F35" s="10">
        <v>0.77496715164881547</v>
      </c>
      <c r="G35" s="46">
        <f t="shared" ref="G35" si="27">SUM(G129,G221)</f>
        <v>163555.10434413701</v>
      </c>
    </row>
    <row r="36" spans="2:7" x14ac:dyDescent="0.3">
      <c r="B36" s="40">
        <v>2028</v>
      </c>
      <c r="C36" s="3">
        <f t="shared" si="0"/>
        <v>1106362176.497278</v>
      </c>
      <c r="D36" s="3">
        <f t="shared" si="0"/>
        <v>1302435243.9189076</v>
      </c>
      <c r="E36" s="4">
        <f t="shared" si="1"/>
        <v>1.1772232200149804</v>
      </c>
      <c r="F36" s="10">
        <v>0.74516072273924561</v>
      </c>
      <c r="G36" s="46">
        <f t="shared" ref="G36" si="28">SUM(G130,G222)</f>
        <v>141867.3598329486</v>
      </c>
    </row>
    <row r="37" spans="2:7" x14ac:dyDescent="0.3">
      <c r="B37" s="40">
        <v>2029</v>
      </c>
      <c r="C37" s="3">
        <f t="shared" si="0"/>
        <v>1032306634.637916</v>
      </c>
      <c r="D37" s="3">
        <f t="shared" si="0"/>
        <v>1312325182.0205388</v>
      </c>
      <c r="E37" s="4">
        <f t="shared" si="1"/>
        <v>1.2712552045941661</v>
      </c>
      <c r="F37" s="10">
        <v>0.71650069494158231</v>
      </c>
      <c r="G37" s="46">
        <f t="shared" ref="G37" si="29">SUM(G131,G223)</f>
        <v>135347.69413610749</v>
      </c>
    </row>
    <row r="38" spans="2:7" x14ac:dyDescent="0.3">
      <c r="B38" s="40">
        <v>2030</v>
      </c>
      <c r="C38" s="3">
        <f t="shared" si="0"/>
        <v>959697298.52253294</v>
      </c>
      <c r="D38" s="3">
        <f t="shared" si="0"/>
        <v>1310667216.0984216</v>
      </c>
      <c r="E38" s="4">
        <f t="shared" si="1"/>
        <v>1.3657089773162971</v>
      </c>
      <c r="F38" s="10">
        <v>0.68894297590536757</v>
      </c>
      <c r="G38" s="46">
        <f t="shared" ref="G38" si="30">SUM(G132,G224)</f>
        <v>132198.857115224</v>
      </c>
    </row>
    <row r="39" spans="2:7" x14ac:dyDescent="0.3">
      <c r="B39" s="40">
        <v>2031</v>
      </c>
      <c r="C39" s="3">
        <f t="shared" si="0"/>
        <v>888860003.07447839</v>
      </c>
      <c r="D39" s="3">
        <f t="shared" si="0"/>
        <v>1324296614.4151435</v>
      </c>
      <c r="E39" s="4">
        <f t="shared" si="1"/>
        <v>1.4898821072323349</v>
      </c>
      <c r="F39" s="10">
        <v>0.66244516913977647</v>
      </c>
      <c r="G39" s="46">
        <f t="shared" ref="G39" si="31">SUM(G133,G225)</f>
        <v>121625.04676420364</v>
      </c>
    </row>
    <row r="40" spans="2:7" x14ac:dyDescent="0.3">
      <c r="B40" s="40">
        <v>2032</v>
      </c>
      <c r="C40" s="3">
        <f t="shared" si="0"/>
        <v>819850374.80267239</v>
      </c>
      <c r="D40" s="3">
        <f t="shared" si="0"/>
        <v>1356089538.7838619</v>
      </c>
      <c r="E40" s="4">
        <f t="shared" si="1"/>
        <v>1.6540695478858023</v>
      </c>
      <c r="F40" s="10">
        <v>0.63696650878824657</v>
      </c>
      <c r="G40" s="46">
        <f t="shared" ref="G40" si="32">SUM(G134,G226)</f>
        <v>111649.45978581219</v>
      </c>
    </row>
    <row r="41" spans="2:7" x14ac:dyDescent="0.3">
      <c r="B41" s="40">
        <v>2033</v>
      </c>
      <c r="C41" s="3">
        <f t="shared" si="0"/>
        <v>752697982.37135482</v>
      </c>
      <c r="D41" s="3">
        <f t="shared" si="0"/>
        <v>1374417848.5868897</v>
      </c>
      <c r="E41" s="4">
        <f t="shared" si="1"/>
        <v>1.8259884851249677</v>
      </c>
      <c r="F41" s="10">
        <v>0.61246779691177555</v>
      </c>
      <c r="G41" s="46">
        <f t="shared" ref="G41" si="33">SUM(G135,G227)</f>
        <v>101963.17411121819</v>
      </c>
    </row>
    <row r="42" spans="2:7" x14ac:dyDescent="0.3">
      <c r="B42" s="40">
        <v>2034</v>
      </c>
      <c r="C42" s="3">
        <f t="shared" si="0"/>
        <v>687535294.26261449</v>
      </c>
      <c r="D42" s="3">
        <f t="shared" si="0"/>
        <v>1379068161.9670067</v>
      </c>
      <c r="E42" s="4">
        <f t="shared" si="1"/>
        <v>2.0058143537868336</v>
      </c>
      <c r="F42" s="10">
        <v>0.58891134318439953</v>
      </c>
      <c r="G42" s="46">
        <f t="shared" ref="G42" si="34">SUM(G136,G228)</f>
        <v>93683.511129234801</v>
      </c>
    </row>
    <row r="43" spans="2:7" x14ac:dyDescent="0.3">
      <c r="B43" s="40">
        <v>2035</v>
      </c>
      <c r="C43" s="3">
        <f t="shared" si="0"/>
        <v>624647851.50115263</v>
      </c>
      <c r="D43" s="3">
        <f t="shared" si="0"/>
        <v>1367086090.4458504</v>
      </c>
      <c r="E43" s="4">
        <f t="shared" si="1"/>
        <v>2.1885708678265225</v>
      </c>
      <c r="F43" s="10">
        <v>0.56626090690807651</v>
      </c>
      <c r="G43" s="46">
        <f t="shared" ref="G43" si="35">SUM(G137,G229)</f>
        <v>84089.22322331286</v>
      </c>
    </row>
    <row r="44" spans="2:7" x14ac:dyDescent="0.3">
      <c r="B44" s="40">
        <v>2036</v>
      </c>
      <c r="C44" s="3">
        <f t="shared" si="0"/>
        <v>564390989.76696038</v>
      </c>
      <c r="D44" s="3">
        <f t="shared" si="0"/>
        <v>1342500852.8526416</v>
      </c>
      <c r="E44" s="4">
        <f t="shared" si="1"/>
        <v>2.3786716605928921</v>
      </c>
      <c r="F44" s="10">
        <v>0.54448164125776588</v>
      </c>
      <c r="G44" s="46">
        <f t="shared" ref="G44" si="36">SUM(G138,G230)</f>
        <v>74991.466756397363</v>
      </c>
    </row>
    <row r="45" spans="2:7" x14ac:dyDescent="0.3">
      <c r="B45" s="40">
        <v>2037</v>
      </c>
      <c r="C45" s="3">
        <f t="shared" si="0"/>
        <v>507055179.72894996</v>
      </c>
      <c r="D45" s="3">
        <f t="shared" si="0"/>
        <v>1310419630.1359854</v>
      </c>
      <c r="E45" s="4">
        <f t="shared" si="1"/>
        <v>2.5843728306581539</v>
      </c>
      <c r="F45" s="10">
        <v>0.52354003967092866</v>
      </c>
      <c r="G45" s="46">
        <f t="shared" ref="G45" si="37">SUM(G139,G231)</f>
        <v>66683.138047165266</v>
      </c>
    </row>
    <row r="46" spans="2:7" x14ac:dyDescent="0.3">
      <c r="B46" s="40">
        <v>2038</v>
      </c>
      <c r="C46" s="3">
        <f t="shared" si="0"/>
        <v>452756216.55835104</v>
      </c>
      <c r="D46" s="3">
        <f t="shared" si="0"/>
        <v>1266534292.7144468</v>
      </c>
      <c r="E46" s="4">
        <f t="shared" si="1"/>
        <v>2.7973868638228105</v>
      </c>
      <c r="F46" s="10">
        <v>0.50340388429896976</v>
      </c>
      <c r="G46" s="46">
        <f t="shared" ref="G46" si="38">SUM(G140,G232)</f>
        <v>62522.626038789167</v>
      </c>
    </row>
    <row r="47" spans="2:7" x14ac:dyDescent="0.3">
      <c r="B47" s="40">
        <v>2039</v>
      </c>
      <c r="C47" s="3">
        <f t="shared" si="0"/>
        <v>401621324.33759069</v>
      </c>
      <c r="D47" s="3">
        <f t="shared" si="0"/>
        <v>1209678423.1771405</v>
      </c>
      <c r="E47" s="4">
        <f t="shared" si="1"/>
        <v>3.0119875362004471</v>
      </c>
      <c r="F47" s="10">
        <v>0.48404219644131707</v>
      </c>
      <c r="G47" s="46">
        <f t="shared" ref="G47" si="39">SUM(G141,G233)</f>
        <v>55657.615820941712</v>
      </c>
    </row>
    <row r="48" spans="2:7" x14ac:dyDescent="0.3">
      <c r="B48" s="40">
        <v>2040</v>
      </c>
      <c r="C48" s="3">
        <f t="shared" si="0"/>
        <v>353853295.21326119</v>
      </c>
      <c r="D48" s="3">
        <f t="shared" si="0"/>
        <v>1143871166.2893269</v>
      </c>
      <c r="E48" s="4">
        <f t="shared" si="1"/>
        <v>3.2326141419707164</v>
      </c>
      <c r="F48" s="10">
        <v>0.46542518888588186</v>
      </c>
      <c r="G48" s="46">
        <f t="shared" ref="G48" si="40">SUM(G142,G234)</f>
        <v>47025.729328972113</v>
      </c>
    </row>
    <row r="49" spans="2:7" x14ac:dyDescent="0.3">
      <c r="B49" s="40">
        <v>2041</v>
      </c>
      <c r="C49" s="3">
        <f t="shared" si="0"/>
        <v>309652085.96148622</v>
      </c>
      <c r="D49" s="3">
        <f t="shared" si="0"/>
        <v>1073095690.2007643</v>
      </c>
      <c r="E49" s="4">
        <f t="shared" si="1"/>
        <v>3.4654883298097121</v>
      </c>
      <c r="F49" s="10">
        <v>0.44752422008257869</v>
      </c>
      <c r="G49" s="46">
        <f t="shared" ref="G49" si="41">SUM(G143,G235)</f>
        <v>41988.258038883134</v>
      </c>
    </row>
    <row r="50" spans="2:7" x14ac:dyDescent="0.3">
      <c r="B50" s="40">
        <v>2042</v>
      </c>
      <c r="C50" s="3">
        <f t="shared" si="0"/>
        <v>269131467.35410744</v>
      </c>
      <c r="D50" s="3">
        <f t="shared" si="0"/>
        <v>1001453487.8952146</v>
      </c>
      <c r="E50" s="4">
        <f t="shared" si="1"/>
        <v>3.7210568416273695</v>
      </c>
      <c r="F50" s="10">
        <v>0.43031175007940259</v>
      </c>
      <c r="G50" s="46">
        <f t="shared" ref="G50" si="42">SUM(G144,G236)</f>
        <v>36171.606383564293</v>
      </c>
    </row>
    <row r="51" spans="2:7" x14ac:dyDescent="0.3">
      <c r="B51" s="40">
        <v>2043</v>
      </c>
      <c r="C51" s="3">
        <f t="shared" si="0"/>
        <v>232249107.14075488</v>
      </c>
      <c r="D51" s="3">
        <f t="shared" si="0"/>
        <v>927758010.08098805</v>
      </c>
      <c r="E51" s="4">
        <f t="shared" si="1"/>
        <v>3.9946677147771297</v>
      </c>
      <c r="F51" s="10">
        <v>0.41376129815327167</v>
      </c>
      <c r="G51" s="46">
        <f t="shared" ref="G51" si="43">SUM(G145,G237)</f>
        <v>30960.908601726915</v>
      </c>
    </row>
    <row r="52" spans="2:7" x14ac:dyDescent="0.3">
      <c r="B52" s="40">
        <v>2044</v>
      </c>
      <c r="C52" s="3">
        <f t="shared" si="0"/>
        <v>198962492.86789814</v>
      </c>
      <c r="D52" s="3">
        <f t="shared" si="0"/>
        <v>851323696.20011497</v>
      </c>
      <c r="E52" s="4">
        <f t="shared" si="1"/>
        <v>4.278814986326867</v>
      </c>
      <c r="F52" s="10">
        <v>0.39784740207045349</v>
      </c>
      <c r="G52" s="46">
        <f t="shared" ref="G52" si="44">SUM(G146,G238)</f>
        <v>26835.026689802515</v>
      </c>
    </row>
    <row r="53" spans="2:7" x14ac:dyDescent="0.3">
      <c r="B53" s="40">
        <v>2045</v>
      </c>
      <c r="C53" s="3">
        <f t="shared" si="0"/>
        <v>169185635.53202403</v>
      </c>
      <c r="D53" s="3">
        <f t="shared" si="0"/>
        <v>773427834.36291409</v>
      </c>
      <c r="E53" s="4">
        <f t="shared" si="1"/>
        <v>4.5714745931637744</v>
      </c>
      <c r="F53" s="10">
        <v>0.38254557891389762</v>
      </c>
      <c r="G53" s="46">
        <f t="shared" ref="G53" si="45">SUM(G147,G239)</f>
        <v>22683.01517957804</v>
      </c>
    </row>
    <row r="54" spans="2:7" x14ac:dyDescent="0.3">
      <c r="B54" s="40">
        <v>2046</v>
      </c>
      <c r="C54" s="3">
        <f t="shared" si="0"/>
        <v>142835846.61471283</v>
      </c>
      <c r="D54" s="3">
        <f t="shared" si="0"/>
        <v>694715844.51658392</v>
      </c>
      <c r="E54" s="4">
        <f t="shared" si="1"/>
        <v>4.8637359667179272</v>
      </c>
      <c r="F54" s="10">
        <v>0.36783228741720919</v>
      </c>
      <c r="G54" s="46">
        <f t="shared" ref="G54" si="46">SUM(G148,G240)</f>
        <v>19083.106124140155</v>
      </c>
    </row>
    <row r="55" spans="2:7" x14ac:dyDescent="0.3">
      <c r="B55" s="40">
        <v>2047</v>
      </c>
      <c r="C55" s="3">
        <f t="shared" si="0"/>
        <v>119751508.52804865</v>
      </c>
      <c r="D55" s="3">
        <f t="shared" si="0"/>
        <v>613662968.33312702</v>
      </c>
      <c r="E55" s="4">
        <f t="shared" si="1"/>
        <v>5.1244696277825392</v>
      </c>
      <c r="F55" s="10">
        <v>0.35368489174731654</v>
      </c>
      <c r="G55" s="46">
        <f t="shared" ref="G55" si="47">SUM(G149,G241)</f>
        <v>16007.570284857378</v>
      </c>
    </row>
    <row r="56" spans="2:7" x14ac:dyDescent="0.3">
      <c r="B56" s="40">
        <v>2048</v>
      </c>
      <c r="C56" s="3">
        <f t="shared" si="0"/>
        <v>99712658.118030116</v>
      </c>
      <c r="D56" s="3">
        <f t="shared" si="0"/>
        <v>533236937.18801618</v>
      </c>
      <c r="E56" s="4">
        <f t="shared" si="1"/>
        <v>5.3477356561573384</v>
      </c>
      <c r="F56" s="10">
        <v>0.34008162668011205</v>
      </c>
      <c r="G56" s="46">
        <f t="shared" ref="G56" si="48">SUM(G150,G242)</f>
        <v>13311.342361133158</v>
      </c>
    </row>
    <row r="57" spans="2:7" x14ac:dyDescent="0.3">
      <c r="B57" s="40">
        <v>2049</v>
      </c>
      <c r="C57" s="3">
        <f t="shared" si="0"/>
        <v>82467808.036385402</v>
      </c>
      <c r="D57" s="3">
        <f t="shared" si="0"/>
        <v>460683235.42690837</v>
      </c>
      <c r="E57" s="4">
        <f t="shared" si="1"/>
        <v>5.5862189913384332</v>
      </c>
      <c r="F57" s="10">
        <v>0.3270015641154923</v>
      </c>
      <c r="G57" s="46">
        <f t="shared" ref="G57" si="49">SUM(G151,G243)</f>
        <v>11230.338571610897</v>
      </c>
    </row>
    <row r="58" spans="2:7" x14ac:dyDescent="0.3">
      <c r="B58" s="40">
        <v>2050</v>
      </c>
      <c r="C58" s="3">
        <f t="shared" si="0"/>
        <v>67743944.01163891</v>
      </c>
      <c r="D58" s="3">
        <f t="shared" si="0"/>
        <v>397370755.43966436</v>
      </c>
      <c r="E58" s="4">
        <f t="shared" si="1"/>
        <v>5.8657753285133962</v>
      </c>
      <c r="F58" s="10">
        <v>0.31442458088028108</v>
      </c>
      <c r="G58" s="46">
        <f t="shared" ref="G58" si="50">SUM(G152,G244)</f>
        <v>9081.451192821889</v>
      </c>
    </row>
    <row r="59" spans="2:7" x14ac:dyDescent="0.3">
      <c r="B59" s="40">
        <v>2051</v>
      </c>
      <c r="C59" s="3">
        <f t="shared" si="0"/>
        <v>55275881.408913702</v>
      </c>
      <c r="D59" s="3">
        <f t="shared" si="0"/>
        <v>341322094.16793227</v>
      </c>
      <c r="E59" s="4">
        <f t="shared" si="1"/>
        <v>6.1748828868587013</v>
      </c>
      <c r="F59" s="10">
        <v>0.30233132776950106</v>
      </c>
      <c r="G59" s="46">
        <f t="shared" ref="G59" si="51">SUM(G153,G245)</f>
        <v>7232.9740370418203</v>
      </c>
    </row>
    <row r="60" spans="2:7" x14ac:dyDescent="0.3">
      <c r="B60" s="40">
        <v>2052</v>
      </c>
      <c r="C60" s="3">
        <f t="shared" si="0"/>
        <v>44817476.641723372</v>
      </c>
      <c r="D60" s="3">
        <f t="shared" si="0"/>
        <v>292232091.09521008</v>
      </c>
      <c r="E60" s="4">
        <f t="shared" si="1"/>
        <v>6.5204940793822619</v>
      </c>
      <c r="F60" s="10">
        <v>0.29070319977836634</v>
      </c>
      <c r="G60" s="46">
        <f t="shared" ref="G60" si="52">SUM(G154,G246)</f>
        <v>6085.8996791062937</v>
      </c>
    </row>
    <row r="61" spans="2:7" x14ac:dyDescent="0.3">
      <c r="B61" s="40">
        <v>2053</v>
      </c>
      <c r="C61" s="3">
        <f t="shared" si="0"/>
        <v>36125643.536452115</v>
      </c>
      <c r="D61" s="3">
        <f t="shared" si="0"/>
        <v>249492137.40810585</v>
      </c>
      <c r="E61" s="4">
        <f t="shared" si="1"/>
        <v>6.906233716123535</v>
      </c>
      <c r="F61" s="10">
        <v>0.27952230747919848</v>
      </c>
      <c r="G61" s="46">
        <f t="shared" ref="G61" si="53">SUM(G155,G247)</f>
        <v>4820.6965764454853</v>
      </c>
    </row>
    <row r="62" spans="2:7" x14ac:dyDescent="0.3">
      <c r="B62" s="40">
        <v>2054</v>
      </c>
      <c r="C62" s="3">
        <f t="shared" si="0"/>
        <v>28966149.096962806</v>
      </c>
      <c r="D62" s="3">
        <f t="shared" si="0"/>
        <v>211515808.25488541</v>
      </c>
      <c r="E62" s="4">
        <f t="shared" si="1"/>
        <v>7.302172185430873</v>
      </c>
      <c r="F62" s="10">
        <v>0.26877144949922926</v>
      </c>
      <c r="G62" s="46">
        <f t="shared" ref="G62" si="54">SUM(G156,G248)</f>
        <v>3767.0130720440184</v>
      </c>
    </row>
    <row r="63" spans="2:7" x14ac:dyDescent="0.3">
      <c r="B63" s="40">
        <v>2055</v>
      </c>
      <c r="C63" s="3">
        <f t="shared" si="0"/>
        <v>23108796.109931577</v>
      </c>
      <c r="D63" s="3">
        <f t="shared" si="0"/>
        <v>178394294.41468272</v>
      </c>
      <c r="E63" s="4">
        <f t="shared" si="1"/>
        <v>7.7197571680514052</v>
      </c>
      <c r="F63" s="10">
        <v>0.25843408605695123</v>
      </c>
      <c r="G63" s="46">
        <f t="shared" ref="G63" si="55">SUM(G157,G249)</f>
        <v>3045.4632519319484</v>
      </c>
    </row>
    <row r="64" spans="2:7" x14ac:dyDescent="0.3">
      <c r="B64" s="40">
        <v>2056</v>
      </c>
      <c r="C64" s="3">
        <f t="shared" si="0"/>
        <v>18344512.403020307</v>
      </c>
      <c r="D64" s="3">
        <f t="shared" si="0"/>
        <v>149805583.24470711</v>
      </c>
      <c r="E64" s="4">
        <f t="shared" si="1"/>
        <v>8.1662341278715349</v>
      </c>
      <c r="F64" s="10">
        <v>0.24849431351629925</v>
      </c>
      <c r="G64" s="46">
        <f t="shared" ref="G64" si="56">SUM(G158,G250)</f>
        <v>2487.496775244068</v>
      </c>
    </row>
    <row r="65" spans="2:7" x14ac:dyDescent="0.3">
      <c r="B65" s="40">
        <v>2057</v>
      </c>
      <c r="C65" s="3">
        <f t="shared" si="0"/>
        <v>14494866.233817693</v>
      </c>
      <c r="D65" s="3">
        <f t="shared" si="0"/>
        <v>124898182.66828334</v>
      </c>
      <c r="E65" s="4">
        <f t="shared" si="1"/>
        <v>8.616718543899756</v>
      </c>
      <c r="F65" s="10">
        <v>0.23893683991951847</v>
      </c>
      <c r="G65" s="46">
        <f t="shared" ref="G65" si="57">SUM(G159,G251)</f>
        <v>1895.2516312926027</v>
      </c>
    </row>
    <row r="66" spans="2:7" x14ac:dyDescent="0.3">
      <c r="B66" s="40">
        <v>2058</v>
      </c>
      <c r="C66" s="3">
        <f t="shared" si="0"/>
        <v>11406785.467706803</v>
      </c>
      <c r="D66" s="3">
        <f t="shared" si="0"/>
        <v>103194204.28273934</v>
      </c>
      <c r="E66" s="4">
        <f t="shared" si="1"/>
        <v>9.0467384150326531</v>
      </c>
      <c r="F66" s="10">
        <v>0.22974696146107546</v>
      </c>
      <c r="G66" s="46">
        <f t="shared" ref="G66" si="58">SUM(G160,G252)</f>
        <v>1548.4489347358435</v>
      </c>
    </row>
    <row r="67" spans="2:7" x14ac:dyDescent="0.3">
      <c r="B67" s="40">
        <v>2059</v>
      </c>
      <c r="C67" s="3">
        <f t="shared" si="0"/>
        <v>8940208.3051903062</v>
      </c>
      <c r="D67" s="3">
        <f t="shared" si="0"/>
        <v>84738553.264808655</v>
      </c>
      <c r="E67" s="4">
        <f t="shared" si="1"/>
        <v>9.4783645271009007</v>
      </c>
      <c r="F67" s="10">
        <v>0.22091053986641868</v>
      </c>
      <c r="G67" s="46">
        <f t="shared" ref="G67" si="59">SUM(G161,G253)</f>
        <v>1173.3766495431821</v>
      </c>
    </row>
    <row r="68" spans="2:7" x14ac:dyDescent="0.3">
      <c r="B68" s="40">
        <v>2060</v>
      </c>
      <c r="C68" s="3">
        <f t="shared" si="0"/>
        <v>6970942.9322959948</v>
      </c>
      <c r="D68" s="3">
        <f t="shared" si="0"/>
        <v>69173324.548789173</v>
      </c>
      <c r="E68" s="4">
        <f t="shared" si="1"/>
        <v>9.9230943676662413</v>
      </c>
      <c r="F68" s="10">
        <v>0.2124139806407872</v>
      </c>
      <c r="G68" s="46">
        <f t="shared" ref="G68" si="60">SUM(G162,G254)</f>
        <v>891.86635228172713</v>
      </c>
    </row>
    <row r="69" spans="2:7" x14ac:dyDescent="0.3">
      <c r="B69" s="40">
        <v>2061</v>
      </c>
      <c r="C69" s="3">
        <f t="shared" si="0"/>
        <v>5399243.9135995917</v>
      </c>
      <c r="D69" s="3">
        <f t="shared" si="0"/>
        <v>55883562.984571218</v>
      </c>
      <c r="E69" s="4">
        <f t="shared" si="1"/>
        <v>10.350257161713317</v>
      </c>
      <c r="F69" s="10">
        <v>0.20424421215460306</v>
      </c>
      <c r="G69" s="46">
        <f t="shared" ref="G69" si="61">SUM(G163,G255)</f>
        <v>710.4008472828815</v>
      </c>
    </row>
    <row r="70" spans="2:7" x14ac:dyDescent="0.3">
      <c r="B70" s="40">
        <v>2062</v>
      </c>
      <c r="C70" s="3">
        <f t="shared" si="0"/>
        <v>4153582.9542902224</v>
      </c>
      <c r="D70" s="3">
        <f t="shared" si="0"/>
        <v>44850692.816126138</v>
      </c>
      <c r="E70" s="4">
        <f t="shared" si="1"/>
        <v>10.798073208048006</v>
      </c>
      <c r="F70" s="10">
        <v>0.19638866553327217</v>
      </c>
      <c r="G70" s="46">
        <f t="shared" ref="G70" si="62">SUM(G164,G256)</f>
        <v>530.666032776978</v>
      </c>
    </row>
    <row r="71" spans="2:7" x14ac:dyDescent="0.3">
      <c r="B71" s="40">
        <v>2063</v>
      </c>
      <c r="C71" s="3">
        <f t="shared" si="0"/>
        <v>3182306.7821330023</v>
      </c>
      <c r="D71" s="3">
        <f t="shared" si="0"/>
        <v>35972066.413907796</v>
      </c>
      <c r="E71" s="4">
        <f t="shared" si="1"/>
        <v>11.303770779068895</v>
      </c>
      <c r="F71" s="10">
        <v>0.18883525532045398</v>
      </c>
      <c r="G71" s="46">
        <f t="shared" ref="G71" si="63">SUM(G165,G257)</f>
        <v>406.94554554709475</v>
      </c>
    </row>
    <row r="72" spans="2:7" x14ac:dyDescent="0.3">
      <c r="B72" s="40">
        <v>2064</v>
      </c>
      <c r="C72" s="3">
        <f t="shared" si="0"/>
        <v>2428603.6962403944</v>
      </c>
      <c r="D72" s="3">
        <f t="shared" si="0"/>
        <v>28543883.570315428</v>
      </c>
      <c r="E72" s="4">
        <f t="shared" si="1"/>
        <v>11.75320766187701</v>
      </c>
      <c r="F72" s="10">
        <v>0.18157236088505194</v>
      </c>
      <c r="G72" s="46">
        <f t="shared" ref="G72" si="64">SUM(G166,G258)</f>
        <v>313.02609114587796</v>
      </c>
    </row>
    <row r="73" spans="2:7" x14ac:dyDescent="0.3">
      <c r="B73" s="40">
        <v>2065</v>
      </c>
      <c r="C73" s="3">
        <f t="shared" si="0"/>
        <v>1840531.217891342</v>
      </c>
      <c r="D73" s="3">
        <f t="shared" si="0"/>
        <v>22364708.194231518</v>
      </c>
      <c r="E73" s="4">
        <f t="shared" si="1"/>
        <v>12.151224590395318</v>
      </c>
      <c r="F73" s="10">
        <v>0.17458880854331918</v>
      </c>
      <c r="G73" s="46">
        <f t="shared" ref="G73" si="65">SUM(G167,G259)</f>
        <v>240.07066747564187</v>
      </c>
    </row>
    <row r="74" spans="2:7" x14ac:dyDescent="0.3">
      <c r="B74" s="40">
        <v>2066</v>
      </c>
      <c r="C74" s="3">
        <f t="shared" ref="C74:D88" si="66">SUM(C168,C260)</f>
        <v>1382645.7707231536</v>
      </c>
      <c r="D74" s="3">
        <f t="shared" si="66"/>
        <v>17334174.613625597</v>
      </c>
      <c r="E74" s="4">
        <f t="shared" ref="E74:E88" si="67">D74/C74</f>
        <v>12.536959921816742</v>
      </c>
      <c r="F74" s="10">
        <v>0.16787385436857613</v>
      </c>
      <c r="G74" s="46">
        <f t="shared" ref="G74" si="68">SUM(G168,G260)</f>
        <v>176.03397279207934</v>
      </c>
    </row>
    <row r="75" spans="2:7" x14ac:dyDescent="0.3">
      <c r="B75" s="40">
        <v>2067</v>
      </c>
      <c r="C75" s="3">
        <f t="shared" si="66"/>
        <v>1029747.9058794481</v>
      </c>
      <c r="D75" s="3">
        <f t="shared" si="66"/>
        <v>13207966.591612583</v>
      </c>
      <c r="E75" s="4">
        <f t="shared" si="67"/>
        <v>12.826407819040353</v>
      </c>
      <c r="F75" s="10">
        <v>0.16141716766209241</v>
      </c>
      <c r="G75" s="46">
        <f t="shared" ref="G75" si="69">SUM(G169,G261)</f>
        <v>131.01174345827599</v>
      </c>
    </row>
    <row r="76" spans="2:7" x14ac:dyDescent="0.3">
      <c r="B76" s="40">
        <v>2068</v>
      </c>
      <c r="C76" s="3">
        <f t="shared" si="66"/>
        <v>763708.05975957494</v>
      </c>
      <c r="D76" s="3">
        <f t="shared" si="66"/>
        <v>9918057.7891748231</v>
      </c>
      <c r="E76" s="4">
        <f t="shared" si="67"/>
        <v>12.986713525449966</v>
      </c>
      <c r="F76" s="10">
        <v>0.15520881505970421</v>
      </c>
      <c r="G76" s="46">
        <f t="shared" ref="G76" si="70">SUM(G170,G262)</f>
        <v>96.297894589599338</v>
      </c>
    </row>
    <row r="77" spans="2:7" x14ac:dyDescent="0.3">
      <c r="B77" s="40">
        <v>2069</v>
      </c>
      <c r="C77" s="3">
        <f t="shared" si="66"/>
        <v>562224.22988204495</v>
      </c>
      <c r="D77" s="3">
        <f t="shared" si="66"/>
        <v>7328028.8911236003</v>
      </c>
      <c r="E77" s="4">
        <f t="shared" si="67"/>
        <v>13.033996938660978</v>
      </c>
      <c r="F77" s="10">
        <v>0.1492392452497156</v>
      </c>
      <c r="G77" s="46">
        <f t="shared" ref="G77" si="71">SUM(G171,G263)</f>
        <v>69.113654965462032</v>
      </c>
    </row>
    <row r="78" spans="2:7" x14ac:dyDescent="0.3">
      <c r="B78" s="40">
        <v>2070</v>
      </c>
      <c r="C78" s="3">
        <f t="shared" si="66"/>
        <v>411052.39717141236</v>
      </c>
      <c r="D78" s="3">
        <f t="shared" si="66"/>
        <v>5332489.1455873083</v>
      </c>
      <c r="E78" s="4">
        <f t="shared" si="67"/>
        <v>12.972772284706114</v>
      </c>
      <c r="F78" s="10">
        <v>0.14349927427857267</v>
      </c>
      <c r="G78" s="46">
        <f t="shared" ref="G78" si="72">SUM(G172,G264)</f>
        <v>51.954483519035392</v>
      </c>
    </row>
    <row r="79" spans="2:7" x14ac:dyDescent="0.3">
      <c r="B79" s="40">
        <v>2071</v>
      </c>
      <c r="C79" s="3">
        <f t="shared" si="66"/>
        <v>299868.76243314694</v>
      </c>
      <c r="D79" s="3">
        <f t="shared" si="66"/>
        <v>3821237.0520056747</v>
      </c>
      <c r="E79" s="4">
        <f t="shared" si="67"/>
        <v>12.743031388131284</v>
      </c>
      <c r="F79" s="10">
        <v>0.13798007142170451</v>
      </c>
      <c r="G79" s="46">
        <f t="shared" ref="G79" si="73">SUM(G173,G265)</f>
        <v>36.919233454531934</v>
      </c>
    </row>
    <row r="80" spans="2:7" x14ac:dyDescent="0.3">
      <c r="B80" s="40">
        <v>2072</v>
      </c>
      <c r="C80" s="3">
        <f t="shared" si="66"/>
        <v>217979.7798925697</v>
      </c>
      <c r="D80" s="3">
        <f t="shared" si="66"/>
        <v>2713800.0527736931</v>
      </c>
      <c r="E80" s="4">
        <f t="shared" si="67"/>
        <v>12.449778846970011</v>
      </c>
      <c r="F80" s="10">
        <v>0.13267314559779278</v>
      </c>
      <c r="G80" s="46">
        <f t="shared" ref="G80" si="74">SUM(G174,G266)</f>
        <v>27.067229397653854</v>
      </c>
    </row>
    <row r="81" spans="2:7" x14ac:dyDescent="0.3">
      <c r="B81" s="40">
        <v>2073</v>
      </c>
      <c r="C81" s="3">
        <f t="shared" si="66"/>
        <v>157061.19968890309</v>
      </c>
      <c r="D81" s="3">
        <f t="shared" si="66"/>
        <v>1915740.9850414875</v>
      </c>
      <c r="E81" s="4">
        <f t="shared" si="67"/>
        <v>12.197417241406956</v>
      </c>
      <c r="F81" s="10">
        <v>0.12757033230556999</v>
      </c>
      <c r="G81" s="46">
        <f t="shared" ref="G81" si="75">SUM(G175,G267)</f>
        <v>18.665250249080536</v>
      </c>
    </row>
    <row r="82" spans="2:7" x14ac:dyDescent="0.3">
      <c r="B82" s="40">
        <v>2074</v>
      </c>
      <c r="C82" s="3">
        <f t="shared" si="66"/>
        <v>112139.76432055081</v>
      </c>
      <c r="D82" s="3">
        <f t="shared" si="66"/>
        <v>1341420.7866243774</v>
      </c>
      <c r="E82" s="4">
        <f t="shared" si="67"/>
        <v>11.962043925738373</v>
      </c>
      <c r="F82" s="10">
        <v>0.12266378106304804</v>
      </c>
      <c r="G82" s="46">
        <f t="shared" ref="G82" si="76">SUM(G176,G268)</f>
        <v>13.42971397624259</v>
      </c>
    </row>
    <row r="83" spans="2:7" x14ac:dyDescent="0.3">
      <c r="B83" s="40">
        <v>2075</v>
      </c>
      <c r="C83" s="3">
        <f t="shared" si="66"/>
        <v>79909.384347838844</v>
      </c>
      <c r="D83" s="3">
        <f t="shared" si="66"/>
        <v>933617.8795426311</v>
      </c>
      <c r="E83" s="4">
        <f t="shared" si="67"/>
        <v>11.683457295562068</v>
      </c>
      <c r="F83" s="10">
        <v>0.11794594332985389</v>
      </c>
      <c r="G83" s="46">
        <f t="shared" ref="G83" si="77">SUM(G177,G269)</f>
        <v>9.0025677608938537</v>
      </c>
    </row>
    <row r="84" spans="2:7" x14ac:dyDescent="0.3">
      <c r="B84" s="40">
        <v>2076</v>
      </c>
      <c r="C84" s="3">
        <f t="shared" si="66"/>
        <v>56249.417880980407</v>
      </c>
      <c r="D84" s="3">
        <f t="shared" si="66"/>
        <v>645290.43083908223</v>
      </c>
      <c r="E84" s="4">
        <f t="shared" si="67"/>
        <v>11.47194860228543</v>
      </c>
      <c r="F84" s="10">
        <v>0.11340956089409025</v>
      </c>
      <c r="G84" s="46">
        <f t="shared" ref="G84" si="78">SUM(G178,G270)</f>
        <v>6.500030704581663</v>
      </c>
    </row>
    <row r="85" spans="2:7" x14ac:dyDescent="0.3">
      <c r="B85" s="40">
        <v>2077</v>
      </c>
      <c r="C85" s="3">
        <f t="shared" si="66"/>
        <v>39468.754314244798</v>
      </c>
      <c r="D85" s="3">
        <f t="shared" si="66"/>
        <v>439561.81631021941</v>
      </c>
      <c r="E85" s="4">
        <f t="shared" si="67"/>
        <v>11.136956915601862</v>
      </c>
      <c r="F85" s="10">
        <v>0.10904765470585603</v>
      </c>
      <c r="G85" s="46">
        <f t="shared" ref="G85" si="79">SUM(G179,G271)</f>
        <v>4.3516946097682645</v>
      </c>
    </row>
    <row r="86" spans="2:7" x14ac:dyDescent="0.3">
      <c r="B86" s="40">
        <v>2078</v>
      </c>
      <c r="C86" s="3">
        <f t="shared" si="66"/>
        <v>27798.224493210611</v>
      </c>
      <c r="D86" s="3">
        <f t="shared" si="66"/>
        <v>296505.10658776003</v>
      </c>
      <c r="E86" s="4">
        <f t="shared" si="67"/>
        <v>10.666332544374477</v>
      </c>
      <c r="F86" s="10">
        <v>0.10485351414024617</v>
      </c>
      <c r="G86" s="46">
        <f t="shared" ref="G86" si="80">SUM(G180,G272)</f>
        <v>3.0594641459956256</v>
      </c>
    </row>
    <row r="87" spans="2:7" x14ac:dyDescent="0.3">
      <c r="B87" s="40">
        <v>2079</v>
      </c>
      <c r="C87" s="3">
        <f t="shared" si="66"/>
        <v>19623.890159445033</v>
      </c>
      <c r="D87" s="3">
        <f t="shared" si="66"/>
        <v>197051.36432728439</v>
      </c>
      <c r="E87" s="4">
        <f t="shared" si="67"/>
        <v>10.041401716287279</v>
      </c>
      <c r="F87" s="10">
        <v>0.10082068667331362</v>
      </c>
      <c r="G87" s="46">
        <f t="shared" ref="G87" si="81">SUM(G181,G273)</f>
        <v>2.0092329359910366</v>
      </c>
    </row>
    <row r="88" spans="2:7" x14ac:dyDescent="0.3">
      <c r="B88" s="40">
        <v>2080</v>
      </c>
      <c r="C88" s="3">
        <f t="shared" si="66"/>
        <v>16397.111994556355</v>
      </c>
      <c r="D88" s="3">
        <f t="shared" si="66"/>
        <v>128553.33381963521</v>
      </c>
      <c r="E88" s="4">
        <f t="shared" si="67"/>
        <v>7.8399985230517046</v>
      </c>
      <c r="F88" s="10">
        <v>9.6942967955109274E-2</v>
      </c>
      <c r="G88" s="46">
        <f t="shared" ref="G88" si="82">SUM(G182,G274)</f>
        <v>1.3829587824252327</v>
      </c>
    </row>
    <row r="89" spans="2:7" x14ac:dyDescent="0.3">
      <c r="B89" s="49"/>
      <c r="C89" s="50"/>
      <c r="D89" s="50"/>
      <c r="E89" s="50"/>
      <c r="F89" s="50"/>
      <c r="G89" s="51"/>
    </row>
    <row r="90" spans="2:7" x14ac:dyDescent="0.3">
      <c r="B90" s="40" t="s">
        <v>6</v>
      </c>
      <c r="C90" s="52">
        <f>SUMPRODUCT(C9:C28,F9:F28)</f>
        <v>15606253056.619452</v>
      </c>
      <c r="D90" s="52">
        <f>SUMPRODUCT(D9:D28,F9:F28)</f>
        <v>6237783248.4256029</v>
      </c>
      <c r="E90" s="4">
        <f>IFERROR(D90/C90,0)</f>
        <v>0.39969768693324009</v>
      </c>
      <c r="F90" s="50"/>
      <c r="G90" s="53"/>
    </row>
    <row r="91" spans="2:7" x14ac:dyDescent="0.3">
      <c r="B91" s="40" t="s">
        <v>7</v>
      </c>
      <c r="C91" s="52">
        <f>SUMPRODUCT(C29:C88,F29:F88)</f>
        <v>15032928121.259604</v>
      </c>
      <c r="D91" s="52">
        <f>SUMPRODUCT(D29:D88,F29:F88)</f>
        <v>21002555355.89959</v>
      </c>
      <c r="E91" s="4">
        <f>IFERROR(D91/C91,0)</f>
        <v>1.397103424328739</v>
      </c>
      <c r="F91" s="50"/>
      <c r="G91" s="53"/>
    </row>
    <row r="92" spans="2:7" ht="15" thickBot="1" x14ac:dyDescent="0.35">
      <c r="B92" s="47" t="s">
        <v>8</v>
      </c>
      <c r="C92" s="54">
        <f>SUM(C90:C91)</f>
        <v>30639181177.879055</v>
      </c>
      <c r="D92" s="54">
        <f>SUM(D90:D91)</f>
        <v>27240338604.325191</v>
      </c>
      <c r="E92" s="6">
        <f>IFERROR(D92/C92,0)</f>
        <v>0.88906875305114985</v>
      </c>
      <c r="F92" s="55"/>
      <c r="G92" s="56"/>
    </row>
    <row r="93" spans="2:7" x14ac:dyDescent="0.3">
      <c r="B93" s="1"/>
      <c r="C93" s="9"/>
      <c r="D93" s="9"/>
      <c r="E93" s="2"/>
      <c r="F93" s="8"/>
      <c r="G93" s="9"/>
    </row>
    <row r="94" spans="2:7" x14ac:dyDescent="0.3">
      <c r="B94" s="1"/>
      <c r="C94" s="9"/>
      <c r="D94" s="9"/>
      <c r="E94" s="2"/>
      <c r="F94" s="8"/>
      <c r="G94" s="9"/>
    </row>
    <row r="95" spans="2:7" ht="15" thickBot="1" x14ac:dyDescent="0.35">
      <c r="B95" s="1"/>
      <c r="C95" s="9"/>
      <c r="D95" s="9"/>
      <c r="E95" s="2"/>
      <c r="F95" s="8"/>
      <c r="G95" s="9"/>
    </row>
    <row r="96" spans="2:7" x14ac:dyDescent="0.3">
      <c r="B96" s="33"/>
      <c r="C96" s="34"/>
      <c r="D96" s="34"/>
      <c r="E96" s="34"/>
      <c r="F96" s="34"/>
      <c r="G96" s="35" t="s">
        <v>14</v>
      </c>
    </row>
    <row r="97" spans="2:10" x14ac:dyDescent="0.3">
      <c r="B97" s="74" t="s">
        <v>32</v>
      </c>
      <c r="C97" s="75"/>
      <c r="D97" s="75"/>
      <c r="E97" s="75"/>
      <c r="F97" s="75"/>
      <c r="G97" s="76"/>
    </row>
    <row r="98" spans="2:10" x14ac:dyDescent="0.3">
      <c r="B98" s="74" t="s">
        <v>30</v>
      </c>
      <c r="C98" s="75"/>
      <c r="D98" s="75"/>
      <c r="E98" s="75"/>
      <c r="F98" s="75"/>
      <c r="G98" s="76"/>
    </row>
    <row r="99" spans="2:10" x14ac:dyDescent="0.3">
      <c r="B99" s="74" t="s">
        <v>25</v>
      </c>
      <c r="C99" s="75"/>
      <c r="D99" s="75"/>
      <c r="E99" s="75"/>
      <c r="F99" s="75"/>
      <c r="G99" s="76"/>
    </row>
    <row r="100" spans="2:10" x14ac:dyDescent="0.3">
      <c r="B100" s="36"/>
      <c r="C100" s="37"/>
      <c r="D100" s="37"/>
      <c r="E100" s="37"/>
      <c r="F100" s="38">
        <v>0.04</v>
      </c>
      <c r="G100" s="39"/>
    </row>
    <row r="101" spans="2:10" x14ac:dyDescent="0.3">
      <c r="B101" s="40" t="s">
        <v>0</v>
      </c>
      <c r="C101" s="41" t="s">
        <v>1</v>
      </c>
      <c r="D101" s="41" t="s">
        <v>2</v>
      </c>
      <c r="E101" s="41" t="s">
        <v>12</v>
      </c>
      <c r="F101" s="41" t="s">
        <v>9</v>
      </c>
      <c r="G101" s="42"/>
    </row>
    <row r="102" spans="2:10" x14ac:dyDescent="0.3">
      <c r="B102" s="43" t="s">
        <v>3</v>
      </c>
      <c r="C102" s="44" t="s">
        <v>4</v>
      </c>
      <c r="D102" s="44" t="s">
        <v>5</v>
      </c>
      <c r="E102" s="44" t="s">
        <v>13</v>
      </c>
      <c r="F102" s="44" t="s">
        <v>10</v>
      </c>
      <c r="G102" s="45" t="s">
        <v>11</v>
      </c>
    </row>
    <row r="103" spans="2:10" x14ac:dyDescent="0.3">
      <c r="B103" s="40">
        <v>2001</v>
      </c>
      <c r="C103" s="62">
        <v>17961450.257035065</v>
      </c>
      <c r="D103" s="62">
        <v>1124742.5175377014</v>
      </c>
      <c r="E103" s="4">
        <f>D103/C103</f>
        <v>6.2619805274196444E-2</v>
      </c>
      <c r="F103" s="10">
        <v>2.1485730121177244</v>
      </c>
      <c r="G103" s="46">
        <v>18589.163208171794</v>
      </c>
      <c r="H103" s="61"/>
      <c r="I103" s="61"/>
      <c r="J103" s="61"/>
    </row>
    <row r="104" spans="2:10" x14ac:dyDescent="0.3">
      <c r="B104" s="40">
        <v>2002</v>
      </c>
      <c r="C104" s="62">
        <v>110957928.49747694</v>
      </c>
      <c r="D104" s="62">
        <v>17867234.320610244</v>
      </c>
      <c r="E104" s="4">
        <f t="shared" ref="E104:E167" si="83">D104/C104</f>
        <v>0.16102710786473023</v>
      </c>
      <c r="F104" s="10">
        <v>2.0659355885747352</v>
      </c>
      <c r="G104" s="46">
        <v>53427.429045154764</v>
      </c>
      <c r="H104" s="61"/>
      <c r="I104" s="61"/>
      <c r="J104" s="61"/>
    </row>
    <row r="105" spans="2:10" x14ac:dyDescent="0.3">
      <c r="B105" s="40">
        <v>2003</v>
      </c>
      <c r="C105" s="62">
        <v>221524750.22754854</v>
      </c>
      <c r="D105" s="62">
        <v>21946294.299199499</v>
      </c>
      <c r="E105" s="4">
        <f t="shared" si="83"/>
        <v>9.9069265518441765E-2</v>
      </c>
      <c r="F105" s="10">
        <v>1.9864765274757068</v>
      </c>
      <c r="G105" s="46">
        <v>84887.051435859321</v>
      </c>
      <c r="H105" s="61"/>
      <c r="I105" s="61"/>
      <c r="J105" s="61"/>
    </row>
    <row r="106" spans="2:10" x14ac:dyDescent="0.3">
      <c r="B106" s="40">
        <v>2004</v>
      </c>
      <c r="C106" s="62">
        <v>276369275.49938476</v>
      </c>
      <c r="D106" s="62">
        <v>32992134.415480614</v>
      </c>
      <c r="E106" s="4">
        <f t="shared" si="83"/>
        <v>0.11937699788033804</v>
      </c>
      <c r="F106" s="10">
        <v>1.9100735841112564</v>
      </c>
      <c r="G106" s="46">
        <v>92053.934139102697</v>
      </c>
      <c r="H106" s="61"/>
      <c r="I106" s="61"/>
      <c r="J106" s="61"/>
    </row>
    <row r="107" spans="2:10" x14ac:dyDescent="0.3">
      <c r="B107" s="40">
        <v>2005</v>
      </c>
      <c r="C107" s="62">
        <v>294088212.33476269</v>
      </c>
      <c r="D107" s="62">
        <v>66970605.726584539</v>
      </c>
      <c r="E107" s="4">
        <f t="shared" si="83"/>
        <v>0.22772284953179769</v>
      </c>
      <c r="F107" s="10">
        <v>1.8366092154915925</v>
      </c>
      <c r="G107" s="46">
        <v>91834.718961604056</v>
      </c>
      <c r="H107" s="61"/>
      <c r="I107" s="61"/>
      <c r="J107" s="61"/>
    </row>
    <row r="108" spans="2:10" x14ac:dyDescent="0.3">
      <c r="B108" s="40">
        <v>2006</v>
      </c>
      <c r="C108" s="62">
        <v>309220716.25714803</v>
      </c>
      <c r="D108" s="62">
        <v>54677345.751252882</v>
      </c>
      <c r="E108" s="4">
        <f t="shared" si="83"/>
        <v>0.17682303570431934</v>
      </c>
      <c r="F108" s="10">
        <v>1.7659703995111466</v>
      </c>
      <c r="G108" s="46">
        <v>96434.040108655041</v>
      </c>
      <c r="H108" s="61"/>
      <c r="I108" s="61"/>
      <c r="J108" s="61"/>
    </row>
    <row r="109" spans="2:10" x14ac:dyDescent="0.3">
      <c r="B109" s="40">
        <v>2007</v>
      </c>
      <c r="C109" s="62">
        <v>312536298.84851176</v>
      </c>
      <c r="D109" s="62">
        <v>66619216.542829201</v>
      </c>
      <c r="E109" s="4">
        <f t="shared" si="83"/>
        <v>0.2131567334363294</v>
      </c>
      <c r="F109" s="10">
        <v>1.6980484610684101</v>
      </c>
      <c r="G109" s="46">
        <v>100114.24571409445</v>
      </c>
      <c r="H109" s="61"/>
      <c r="I109" s="61"/>
      <c r="J109" s="61"/>
    </row>
    <row r="110" spans="2:10" x14ac:dyDescent="0.3">
      <c r="B110" s="40">
        <v>2008</v>
      </c>
      <c r="C110" s="62">
        <v>305212235.25876099</v>
      </c>
      <c r="D110" s="62">
        <v>106749868.80169085</v>
      </c>
      <c r="E110" s="4">
        <f t="shared" si="83"/>
        <v>0.3497561908394255</v>
      </c>
      <c r="F110" s="10">
        <v>1.6327389048734713</v>
      </c>
      <c r="G110" s="46">
        <v>92488.650363501496</v>
      </c>
      <c r="H110" s="61"/>
      <c r="I110" s="61"/>
      <c r="J110" s="61"/>
    </row>
    <row r="111" spans="2:10" x14ac:dyDescent="0.3">
      <c r="B111" s="40">
        <v>2009</v>
      </c>
      <c r="C111" s="62">
        <v>295822481.27041173</v>
      </c>
      <c r="D111" s="62">
        <v>122880016.34758048</v>
      </c>
      <c r="E111" s="4">
        <f t="shared" si="83"/>
        <v>0.41538430689875694</v>
      </c>
      <c r="F111" s="10">
        <v>1.5699412546860301</v>
      </c>
      <c r="G111" s="46">
        <v>87895.398522892516</v>
      </c>
      <c r="H111" s="61"/>
      <c r="I111" s="61"/>
      <c r="J111" s="61"/>
    </row>
    <row r="112" spans="2:10" x14ac:dyDescent="0.3">
      <c r="B112" s="40">
        <v>2010</v>
      </c>
      <c r="C112" s="63">
        <v>287941003.3772797</v>
      </c>
      <c r="D112" s="63">
        <v>154385198.15635672</v>
      </c>
      <c r="E112" s="4">
        <f t="shared" si="83"/>
        <v>0.53616954982292275</v>
      </c>
      <c r="F112" s="10">
        <v>1.5095588987365673</v>
      </c>
      <c r="G112" s="46">
        <v>89384.247355277286</v>
      </c>
      <c r="H112" s="61"/>
      <c r="I112" s="61"/>
      <c r="J112" s="61"/>
    </row>
    <row r="113" spans="2:10" x14ac:dyDescent="0.3">
      <c r="B113" s="40">
        <v>2011</v>
      </c>
      <c r="C113" s="63">
        <v>281484418.76410073</v>
      </c>
      <c r="D113" s="63">
        <v>140684249.01365519</v>
      </c>
      <c r="E113" s="4">
        <f t="shared" si="83"/>
        <v>0.49979409031359651</v>
      </c>
      <c r="F113" s="10">
        <v>1.4514989410928532</v>
      </c>
      <c r="G113" s="46">
        <v>87444.31361806416</v>
      </c>
      <c r="H113" s="61"/>
      <c r="I113" s="61"/>
      <c r="J113" s="61"/>
    </row>
    <row r="114" spans="2:10" x14ac:dyDescent="0.3">
      <c r="B114" s="40">
        <v>2012</v>
      </c>
      <c r="C114" s="62">
        <v>275612975.34785557</v>
      </c>
      <c r="D114" s="62">
        <v>151762791.08494109</v>
      </c>
      <c r="E114" s="4">
        <f t="shared" si="83"/>
        <v>0.55063732356359063</v>
      </c>
      <c r="F114" s="10">
        <v>1.3956720587431279</v>
      </c>
      <c r="G114" s="46">
        <v>85414.727594262236</v>
      </c>
      <c r="H114" s="61"/>
      <c r="I114" s="61"/>
      <c r="J114" s="61"/>
    </row>
    <row r="115" spans="2:10" x14ac:dyDescent="0.3">
      <c r="B115" s="40">
        <v>2013</v>
      </c>
      <c r="C115" s="62">
        <v>269875096.21693414</v>
      </c>
      <c r="D115" s="62">
        <v>172109966.3869299</v>
      </c>
      <c r="E115" s="4">
        <f t="shared" si="83"/>
        <v>0.6377393423829758</v>
      </c>
      <c r="F115" s="10">
        <v>1.3419923641760845</v>
      </c>
      <c r="G115" s="46">
        <v>88157.237808679056</v>
      </c>
      <c r="H115" s="61"/>
      <c r="I115" s="61"/>
      <c r="J115" s="61"/>
    </row>
    <row r="116" spans="2:10" x14ac:dyDescent="0.3">
      <c r="B116" s="40">
        <v>2014</v>
      </c>
      <c r="C116" s="62">
        <v>267244184.10442665</v>
      </c>
      <c r="D116" s="62">
        <v>199410593.98317707</v>
      </c>
      <c r="E116" s="4">
        <f t="shared" si="83"/>
        <v>0.74617374612446807</v>
      </c>
      <c r="F116" s="10">
        <v>1.2903772732462351</v>
      </c>
      <c r="G116" s="46">
        <v>81857.336793692084</v>
      </c>
      <c r="H116" s="61"/>
      <c r="I116" s="61"/>
      <c r="J116" s="61"/>
    </row>
    <row r="117" spans="2:10" x14ac:dyDescent="0.3">
      <c r="B117" s="40">
        <v>2015</v>
      </c>
      <c r="C117" s="62">
        <v>312527526.90669</v>
      </c>
      <c r="D117" s="62">
        <v>184428264.80742043</v>
      </c>
      <c r="E117" s="4">
        <f t="shared" si="83"/>
        <v>0.59011846614869345</v>
      </c>
      <c r="F117" s="10">
        <v>1.2407473781213798</v>
      </c>
      <c r="G117" s="46">
        <v>84327.039355280984</v>
      </c>
      <c r="H117" s="61"/>
      <c r="I117" s="61"/>
      <c r="J117" s="61"/>
    </row>
    <row r="118" spans="2:10" x14ac:dyDescent="0.3">
      <c r="B118" s="40">
        <v>2016</v>
      </c>
      <c r="C118" s="62">
        <v>355791750.93725395</v>
      </c>
      <c r="D118" s="62">
        <v>226774023.09679088</v>
      </c>
      <c r="E118" s="4">
        <f t="shared" si="83"/>
        <v>0.63737852971409636</v>
      </c>
      <c r="F118" s="10">
        <v>1.1930263251167113</v>
      </c>
      <c r="G118" s="46">
        <v>80933.315640767556</v>
      </c>
      <c r="H118" s="61"/>
      <c r="I118" s="61"/>
      <c r="J118" s="61"/>
    </row>
    <row r="119" spans="2:10" x14ac:dyDescent="0.3">
      <c r="B119" s="40">
        <v>2017</v>
      </c>
      <c r="C119" s="62">
        <v>391721572.3649798</v>
      </c>
      <c r="D119" s="62">
        <v>185022475.07174706</v>
      </c>
      <c r="E119" s="4">
        <f t="shared" si="83"/>
        <v>0.47233159500175692</v>
      </c>
      <c r="F119" s="10">
        <v>1.147140697227607</v>
      </c>
      <c r="G119" s="46">
        <v>80173.276883811923</v>
      </c>
      <c r="H119" s="61"/>
      <c r="I119" s="61"/>
      <c r="J119" s="61"/>
    </row>
    <row r="120" spans="2:10" x14ac:dyDescent="0.3">
      <c r="B120" s="40">
        <v>2018</v>
      </c>
      <c r="C120" s="62">
        <v>380458580.53981066</v>
      </c>
      <c r="D120" s="62">
        <v>162508578.75602663</v>
      </c>
      <c r="E120" s="4">
        <f t="shared" si="83"/>
        <v>0.42713868754241952</v>
      </c>
      <c r="F120" s="10">
        <v>1.1030199011803914</v>
      </c>
      <c r="G120" s="46">
        <v>80465.090315074005</v>
      </c>
      <c r="H120" s="61"/>
      <c r="I120" s="61"/>
      <c r="J120" s="61"/>
    </row>
    <row r="121" spans="2:10" x14ac:dyDescent="0.3">
      <c r="B121" s="40">
        <v>2019</v>
      </c>
      <c r="C121" s="62">
        <v>394329584.67767179</v>
      </c>
      <c r="D121" s="62">
        <v>112139276.080763</v>
      </c>
      <c r="E121" s="4">
        <f t="shared" si="83"/>
        <v>0.28437956582036966</v>
      </c>
      <c r="F121" s="10">
        <v>1.0605960588272993</v>
      </c>
      <c r="G121" s="46">
        <v>76398.618988983479</v>
      </c>
      <c r="H121" s="61"/>
      <c r="I121" s="61"/>
      <c r="J121" s="61"/>
    </row>
    <row r="122" spans="2:10" ht="15" thickBot="1" x14ac:dyDescent="0.35">
      <c r="B122" s="47">
        <v>2020</v>
      </c>
      <c r="C122" s="64">
        <v>607100503.81432676</v>
      </c>
      <c r="D122" s="64">
        <v>119979053.86793239</v>
      </c>
      <c r="E122" s="6">
        <f t="shared" si="83"/>
        <v>0.19762634541417926</v>
      </c>
      <c r="F122" s="7">
        <v>1.019803902718557</v>
      </c>
      <c r="G122" s="48">
        <v>72855.995808971202</v>
      </c>
      <c r="H122" s="61"/>
      <c r="I122" s="61"/>
      <c r="J122" s="61"/>
    </row>
    <row r="123" spans="2:10" x14ac:dyDescent="0.3">
      <c r="B123" s="40">
        <v>2021</v>
      </c>
      <c r="C123" s="62">
        <v>809064151.51332152</v>
      </c>
      <c r="D123" s="62">
        <v>478459412.63373035</v>
      </c>
      <c r="E123" s="4">
        <f t="shared" si="83"/>
        <v>0.59137388764388032</v>
      </c>
      <c r="F123" s="10">
        <v>0.98058067569092011</v>
      </c>
      <c r="G123" s="46">
        <v>70048.888571620337</v>
      </c>
      <c r="H123" s="61"/>
      <c r="J123" s="61"/>
    </row>
    <row r="124" spans="2:10" x14ac:dyDescent="0.3">
      <c r="B124" s="40">
        <v>2022</v>
      </c>
      <c r="C124" s="62">
        <v>784274520.72090125</v>
      </c>
      <c r="D124" s="62">
        <v>478915256.73621309</v>
      </c>
      <c r="E124" s="4">
        <f t="shared" si="83"/>
        <v>0.61064747621278903</v>
      </c>
      <c r="F124" s="10">
        <v>0.94286603431819238</v>
      </c>
      <c r="G124" s="46">
        <v>70774.437343242127</v>
      </c>
      <c r="H124" s="61"/>
      <c r="J124" s="61"/>
    </row>
    <row r="125" spans="2:10" x14ac:dyDescent="0.3">
      <c r="B125" s="40">
        <v>2023</v>
      </c>
      <c r="C125" s="62">
        <v>756398485.56488144</v>
      </c>
      <c r="D125" s="62">
        <v>494903976.55653352</v>
      </c>
      <c r="E125" s="4">
        <f t="shared" si="83"/>
        <v>0.65429001511939466</v>
      </c>
      <c r="F125" s="10">
        <v>0.9066019560751849</v>
      </c>
      <c r="G125" s="46">
        <v>65190.310696040215</v>
      </c>
      <c r="H125" s="61"/>
      <c r="J125" s="61"/>
    </row>
    <row r="126" spans="2:10" x14ac:dyDescent="0.3">
      <c r="B126" s="40">
        <v>2024</v>
      </c>
      <c r="C126" s="62">
        <v>725911652.55985725</v>
      </c>
      <c r="D126" s="62">
        <v>514891531.37454295</v>
      </c>
      <c r="E126" s="4">
        <f t="shared" si="83"/>
        <v>0.7093033009717199</v>
      </c>
      <c r="F126" s="10">
        <v>0.87173265007229317</v>
      </c>
      <c r="G126" s="46">
        <v>67757.873739356655</v>
      </c>
      <c r="H126" s="61"/>
      <c r="J126" s="61"/>
    </row>
    <row r="127" spans="2:10" x14ac:dyDescent="0.3">
      <c r="B127" s="40">
        <v>2025</v>
      </c>
      <c r="C127" s="62">
        <v>693470567.65653014</v>
      </c>
      <c r="D127" s="62">
        <v>533188620.17553997</v>
      </c>
      <c r="E127" s="4">
        <f t="shared" si="83"/>
        <v>0.76886986275043123</v>
      </c>
      <c r="F127" s="10">
        <v>0.83820447122335884</v>
      </c>
      <c r="G127" s="46">
        <v>60586.887278901246</v>
      </c>
      <c r="H127" s="61"/>
      <c r="J127" s="61"/>
    </row>
    <row r="128" spans="2:10" x14ac:dyDescent="0.3">
      <c r="B128" s="40">
        <v>2026</v>
      </c>
      <c r="C128" s="62">
        <v>659767371.04469371</v>
      </c>
      <c r="D128" s="62">
        <v>547999982.53044093</v>
      </c>
      <c r="E128" s="4">
        <f t="shared" si="83"/>
        <v>0.83059576235593879</v>
      </c>
      <c r="F128" s="10">
        <v>0.80596583771476804</v>
      </c>
      <c r="G128" s="46">
        <v>61511.363112201623</v>
      </c>
      <c r="H128" s="61"/>
      <c r="J128" s="61"/>
    </row>
    <row r="129" spans="2:10" x14ac:dyDescent="0.3">
      <c r="B129" s="40">
        <v>2027</v>
      </c>
      <c r="C129" s="62">
        <v>625231683.89330518</v>
      </c>
      <c r="D129" s="62">
        <v>559981000.00327766</v>
      </c>
      <c r="E129" s="4">
        <f t="shared" si="83"/>
        <v>0.89563759231823825</v>
      </c>
      <c r="F129" s="10">
        <v>0.77496715164881547</v>
      </c>
      <c r="G129" s="46">
        <v>58958.695435549344</v>
      </c>
      <c r="H129" s="61"/>
      <c r="J129" s="61"/>
    </row>
    <row r="130" spans="2:10" x14ac:dyDescent="0.3">
      <c r="B130" s="40">
        <v>2028</v>
      </c>
      <c r="C130" s="62">
        <v>590182855.58084321</v>
      </c>
      <c r="D130" s="62">
        <v>572598953.25513935</v>
      </c>
      <c r="E130" s="4">
        <f t="shared" si="83"/>
        <v>0.97020600961307457</v>
      </c>
      <c r="F130" s="10">
        <v>0.74516072273924561</v>
      </c>
      <c r="G130" s="46">
        <v>51340.704871168011</v>
      </c>
      <c r="H130" s="61"/>
      <c r="J130" s="61"/>
    </row>
    <row r="131" spans="2:10" x14ac:dyDescent="0.3">
      <c r="B131" s="40">
        <v>2029</v>
      </c>
      <c r="C131" s="62">
        <v>554976855.49139524</v>
      </c>
      <c r="D131" s="62">
        <v>585387470.09795749</v>
      </c>
      <c r="E131" s="4">
        <f t="shared" si="83"/>
        <v>1.0547961852925123</v>
      </c>
      <c r="F131" s="10">
        <v>0.71650069494158231</v>
      </c>
      <c r="G131" s="46">
        <v>49644.862361222869</v>
      </c>
      <c r="H131" s="61"/>
      <c r="J131" s="61"/>
    </row>
    <row r="132" spans="2:10" x14ac:dyDescent="0.3">
      <c r="B132" s="40">
        <v>2030</v>
      </c>
      <c r="C132" s="62">
        <v>519934927.92931551</v>
      </c>
      <c r="D132" s="62">
        <v>593838533.38859475</v>
      </c>
      <c r="E132" s="4">
        <f t="shared" si="83"/>
        <v>1.1421401054043563</v>
      </c>
      <c r="F132" s="10">
        <v>0.68894297590536757</v>
      </c>
      <c r="G132" s="46">
        <v>49161.621853386845</v>
      </c>
      <c r="H132" s="61"/>
      <c r="J132" s="61"/>
    </row>
    <row r="133" spans="2:10" x14ac:dyDescent="0.3">
      <c r="B133" s="40">
        <v>2031</v>
      </c>
      <c r="C133" s="62">
        <v>485145997.71399462</v>
      </c>
      <c r="D133" s="62">
        <v>609573090.70928752</v>
      </c>
      <c r="E133" s="4">
        <f t="shared" si="83"/>
        <v>1.2564735019593951</v>
      </c>
      <c r="F133" s="10">
        <v>0.66244516913977647</v>
      </c>
      <c r="G133" s="46">
        <v>45726.358587182651</v>
      </c>
      <c r="H133" s="61"/>
      <c r="J133" s="61"/>
    </row>
    <row r="134" spans="2:10" x14ac:dyDescent="0.3">
      <c r="B134" s="40">
        <v>2032</v>
      </c>
      <c r="C134" s="62">
        <v>450677462.0380246</v>
      </c>
      <c r="D134" s="62">
        <v>633305574.241961</v>
      </c>
      <c r="E134" s="4">
        <f t="shared" si="83"/>
        <v>1.4052301869680088</v>
      </c>
      <c r="F134" s="10">
        <v>0.63696650878824657</v>
      </c>
      <c r="G134" s="46">
        <v>40635.41493024784</v>
      </c>
      <c r="H134" s="61"/>
      <c r="J134" s="61"/>
    </row>
    <row r="135" spans="2:10" x14ac:dyDescent="0.3">
      <c r="B135" s="40">
        <v>2033</v>
      </c>
      <c r="C135" s="62">
        <v>416636590.20139879</v>
      </c>
      <c r="D135" s="62">
        <v>651009418.8686657</v>
      </c>
      <c r="E135" s="4">
        <f t="shared" si="83"/>
        <v>1.5625353945844578</v>
      </c>
      <c r="F135" s="10">
        <v>0.61246779691177555</v>
      </c>
      <c r="G135" s="46">
        <v>39181.951636082558</v>
      </c>
      <c r="H135" s="61"/>
      <c r="J135" s="61"/>
    </row>
    <row r="136" spans="2:10" x14ac:dyDescent="0.3">
      <c r="B136" s="40">
        <v>2034</v>
      </c>
      <c r="C136" s="62">
        <v>383192729.57395941</v>
      </c>
      <c r="D136" s="62">
        <v>663185689.70368481</v>
      </c>
      <c r="E136" s="4">
        <f t="shared" si="83"/>
        <v>1.7306844272359412</v>
      </c>
      <c r="F136" s="10">
        <v>0.58891134318439953</v>
      </c>
      <c r="G136" s="46">
        <v>35304.180051591407</v>
      </c>
      <c r="H136" s="61"/>
      <c r="J136" s="61"/>
    </row>
    <row r="137" spans="2:10" x14ac:dyDescent="0.3">
      <c r="B137" s="40">
        <v>2035</v>
      </c>
      <c r="C137" s="62">
        <v>350572701.25017548</v>
      </c>
      <c r="D137" s="62">
        <v>668141838.35068893</v>
      </c>
      <c r="E137" s="4">
        <f t="shared" si="83"/>
        <v>1.905858145737052</v>
      </c>
      <c r="F137" s="10">
        <v>0.56626090690807651</v>
      </c>
      <c r="G137" s="46">
        <v>32618.241583373478</v>
      </c>
      <c r="H137" s="61"/>
      <c r="J137" s="61"/>
    </row>
    <row r="138" spans="2:10" x14ac:dyDescent="0.3">
      <c r="B138" s="40">
        <v>2036</v>
      </c>
      <c r="C138" s="62">
        <v>318993833.00483012</v>
      </c>
      <c r="D138" s="62">
        <v>667382680.73250759</v>
      </c>
      <c r="E138" s="4">
        <f t="shared" si="83"/>
        <v>2.0921491630291245</v>
      </c>
      <c r="F138" s="10">
        <v>0.54448164125776588</v>
      </c>
      <c r="G138" s="46">
        <v>29868.530786739284</v>
      </c>
      <c r="H138" s="61"/>
      <c r="J138" s="61"/>
    </row>
    <row r="139" spans="2:10" x14ac:dyDescent="0.3">
      <c r="B139" s="40">
        <v>2037</v>
      </c>
      <c r="C139" s="62">
        <v>288595783.07611549</v>
      </c>
      <c r="D139" s="62">
        <v>661878505.49302185</v>
      </c>
      <c r="E139" s="4">
        <f t="shared" si="83"/>
        <v>2.2934448259711928</v>
      </c>
      <c r="F139" s="10">
        <v>0.52354003967092866</v>
      </c>
      <c r="G139" s="46">
        <v>27745.991963083055</v>
      </c>
      <c r="H139" s="61"/>
      <c r="J139" s="61"/>
    </row>
    <row r="140" spans="2:10" x14ac:dyDescent="0.3">
      <c r="B140" s="40">
        <v>2038</v>
      </c>
      <c r="C140" s="62">
        <v>259469121.38973555</v>
      </c>
      <c r="D140" s="62">
        <v>648635146.22277176</v>
      </c>
      <c r="E140" s="4">
        <f t="shared" si="83"/>
        <v>2.4998548680807744</v>
      </c>
      <c r="F140" s="10">
        <v>0.50340388429896976</v>
      </c>
      <c r="G140" s="46">
        <v>25747.334349566394</v>
      </c>
      <c r="H140" s="61"/>
      <c r="J140" s="61"/>
    </row>
    <row r="141" spans="2:10" x14ac:dyDescent="0.3">
      <c r="B141" s="40">
        <v>2039</v>
      </c>
      <c r="C141" s="62">
        <v>231759875.53565267</v>
      </c>
      <c r="D141" s="62">
        <v>627303272.88427913</v>
      </c>
      <c r="E141" s="4">
        <f t="shared" si="83"/>
        <v>2.7066948989096185</v>
      </c>
      <c r="F141" s="10">
        <v>0.48404219644131707</v>
      </c>
      <c r="G141" s="46">
        <v>22515.176170370149</v>
      </c>
      <c r="H141" s="61"/>
      <c r="J141" s="61"/>
    </row>
    <row r="142" spans="2:10" x14ac:dyDescent="0.3">
      <c r="B142" s="40">
        <v>2040</v>
      </c>
      <c r="C142" s="62">
        <v>205642135.11090747</v>
      </c>
      <c r="D142" s="62">
        <v>599984316.25138211</v>
      </c>
      <c r="E142" s="4">
        <f t="shared" si="83"/>
        <v>2.9176137270107461</v>
      </c>
      <c r="F142" s="10">
        <v>0.46542518888588186</v>
      </c>
      <c r="G142" s="46">
        <v>20241.458446221008</v>
      </c>
      <c r="H142" s="61"/>
      <c r="J142" s="61"/>
    </row>
    <row r="143" spans="2:10" x14ac:dyDescent="0.3">
      <c r="B143" s="40">
        <v>2041</v>
      </c>
      <c r="C143" s="62">
        <v>181258446.74097344</v>
      </c>
      <c r="D143" s="62">
        <v>569486340.41733384</v>
      </c>
      <c r="E143" s="4">
        <f t="shared" si="83"/>
        <v>3.1418471837130753</v>
      </c>
      <c r="F143" s="10">
        <v>0.44752422008257869</v>
      </c>
      <c r="G143" s="46">
        <v>18369.556722674748</v>
      </c>
      <c r="H143" s="61"/>
      <c r="J143" s="61"/>
    </row>
    <row r="144" spans="2:10" x14ac:dyDescent="0.3">
      <c r="B144" s="40">
        <v>2042</v>
      </c>
      <c r="C144" s="62">
        <v>158681801.59385478</v>
      </c>
      <c r="D144" s="62">
        <v>537979065.96641695</v>
      </c>
      <c r="E144" s="4">
        <f t="shared" si="83"/>
        <v>3.3903009706391631</v>
      </c>
      <c r="F144" s="10">
        <v>0.43031175007940259</v>
      </c>
      <c r="G144" s="46">
        <v>15423.763993464634</v>
      </c>
      <c r="H144" s="61"/>
      <c r="J144" s="61"/>
    </row>
    <row r="145" spans="2:10" x14ac:dyDescent="0.3">
      <c r="B145" s="40">
        <v>2043</v>
      </c>
      <c r="C145" s="62">
        <v>137926211.60622874</v>
      </c>
      <c r="D145" s="62">
        <v>504431870.69431233</v>
      </c>
      <c r="E145" s="4">
        <f t="shared" si="83"/>
        <v>3.6572589417190389</v>
      </c>
      <c r="F145" s="10">
        <v>0.41376129815327167</v>
      </c>
      <c r="G145" s="46">
        <v>13636.42278628659</v>
      </c>
      <c r="H145" s="61"/>
      <c r="J145" s="61"/>
    </row>
    <row r="146" spans="2:10" x14ac:dyDescent="0.3">
      <c r="B146" s="40">
        <v>2044</v>
      </c>
      <c r="C146" s="62">
        <v>119015261.54856418</v>
      </c>
      <c r="D146" s="62">
        <v>468173567.11265093</v>
      </c>
      <c r="E146" s="4">
        <f t="shared" si="83"/>
        <v>3.9337271625590025</v>
      </c>
      <c r="F146" s="10">
        <v>0.39784740207045349</v>
      </c>
      <c r="G146" s="46">
        <v>12375.999299502635</v>
      </c>
      <c r="H146" s="61"/>
      <c r="J146" s="61"/>
    </row>
    <row r="147" spans="2:10" x14ac:dyDescent="0.3">
      <c r="B147" s="40">
        <v>2045</v>
      </c>
      <c r="C147" s="62">
        <v>101958822.09439313</v>
      </c>
      <c r="D147" s="62">
        <v>429875102.53411317</v>
      </c>
      <c r="E147" s="4">
        <f t="shared" si="83"/>
        <v>4.2161638758060214</v>
      </c>
      <c r="F147" s="10">
        <v>0.38254557891389762</v>
      </c>
      <c r="G147" s="46">
        <v>10705.894250747933</v>
      </c>
      <c r="H147" s="61"/>
      <c r="J147" s="61"/>
    </row>
    <row r="148" spans="2:10" x14ac:dyDescent="0.3">
      <c r="B148" s="40">
        <v>2046</v>
      </c>
      <c r="C148" s="62">
        <v>86737463.570019484</v>
      </c>
      <c r="D148" s="62">
        <v>389971890.51983887</v>
      </c>
      <c r="E148" s="4">
        <f t="shared" si="83"/>
        <v>4.4960029319399117</v>
      </c>
      <c r="F148" s="10">
        <v>0.36783228741720919</v>
      </c>
      <c r="G148" s="46">
        <v>8901.275565709635</v>
      </c>
      <c r="H148" s="61"/>
      <c r="J148" s="61"/>
    </row>
    <row r="149" spans="2:10" x14ac:dyDescent="0.3">
      <c r="B149" s="40">
        <v>2047</v>
      </c>
      <c r="C149" s="62">
        <v>73284828.854805335</v>
      </c>
      <c r="D149" s="62">
        <v>347580269.99426007</v>
      </c>
      <c r="E149" s="4">
        <f t="shared" si="83"/>
        <v>4.7428680045483791</v>
      </c>
      <c r="F149" s="10">
        <v>0.35368489174731654</v>
      </c>
      <c r="G149" s="46">
        <v>7745.2615114134978</v>
      </c>
      <c r="H149" s="61"/>
      <c r="J149" s="61"/>
    </row>
    <row r="150" spans="2:10" x14ac:dyDescent="0.3">
      <c r="B150" s="40">
        <v>2048</v>
      </c>
      <c r="C150" s="62">
        <v>61499355.691675544</v>
      </c>
      <c r="D150" s="62">
        <v>304713891.37524593</v>
      </c>
      <c r="E150" s="4">
        <f t="shared" si="83"/>
        <v>4.9547493294550327</v>
      </c>
      <c r="F150" s="10">
        <v>0.34008162668011205</v>
      </c>
      <c r="G150" s="46">
        <v>6516.519274990269</v>
      </c>
      <c r="H150" s="61"/>
      <c r="J150" s="61"/>
    </row>
    <row r="151" spans="2:10" x14ac:dyDescent="0.3">
      <c r="B151" s="40">
        <v>2049</v>
      </c>
      <c r="C151" s="62">
        <v>51265371.037927285</v>
      </c>
      <c r="D151" s="62">
        <v>265759235.99546626</v>
      </c>
      <c r="E151" s="4">
        <f t="shared" si="83"/>
        <v>5.1839912715905552</v>
      </c>
      <c r="F151" s="10">
        <v>0.3270015641154923</v>
      </c>
      <c r="G151" s="46">
        <v>5465.3207880157943</v>
      </c>
      <c r="H151" s="61"/>
      <c r="J151" s="61"/>
    </row>
    <row r="152" spans="2:10" x14ac:dyDescent="0.3">
      <c r="B152" s="40">
        <v>2050</v>
      </c>
      <c r="C152" s="62">
        <v>42444097.343233265</v>
      </c>
      <c r="D152" s="62">
        <v>231651920.5135825</v>
      </c>
      <c r="E152" s="4">
        <f t="shared" si="83"/>
        <v>5.4578123935651108</v>
      </c>
      <c r="F152" s="10">
        <v>0.31442458088028108</v>
      </c>
      <c r="G152" s="46">
        <v>4269.2475112891952</v>
      </c>
      <c r="H152" s="61"/>
      <c r="J152" s="61"/>
    </row>
    <row r="153" spans="2:10" x14ac:dyDescent="0.3">
      <c r="B153" s="40">
        <v>2051</v>
      </c>
      <c r="C153" s="62">
        <v>34907344.40770264</v>
      </c>
      <c r="D153" s="62">
        <v>201356472.67054191</v>
      </c>
      <c r="E153" s="4">
        <f t="shared" si="83"/>
        <v>5.7683125453138357</v>
      </c>
      <c r="F153" s="10">
        <v>0.30233132776950106</v>
      </c>
      <c r="G153" s="46">
        <v>3581.1961229653957</v>
      </c>
      <c r="H153" s="61"/>
      <c r="J153" s="61"/>
    </row>
    <row r="154" spans="2:10" x14ac:dyDescent="0.3">
      <c r="B154" s="40">
        <v>2052</v>
      </c>
      <c r="C154" s="62">
        <v>28530488.278532397</v>
      </c>
      <c r="D154" s="62">
        <v>174708620.41077057</v>
      </c>
      <c r="E154" s="4">
        <f t="shared" si="83"/>
        <v>6.1235762495599859</v>
      </c>
      <c r="F154" s="10">
        <v>0.29070319977836634</v>
      </c>
      <c r="G154" s="46">
        <v>3039.3775482594551</v>
      </c>
      <c r="H154" s="61"/>
      <c r="J154" s="61"/>
    </row>
    <row r="155" spans="2:10" x14ac:dyDescent="0.3">
      <c r="B155" s="40">
        <v>2053</v>
      </c>
      <c r="C155" s="62">
        <v>23184698.023731776</v>
      </c>
      <c r="D155" s="62">
        <v>151278952.23813769</v>
      </c>
      <c r="E155" s="4">
        <f t="shared" si="83"/>
        <v>6.5249481396431861</v>
      </c>
      <c r="F155" s="10">
        <v>0.27952230747919848</v>
      </c>
      <c r="G155" s="46">
        <v>2486.9620318987422</v>
      </c>
      <c r="H155" s="61"/>
      <c r="J155" s="61"/>
    </row>
    <row r="156" spans="2:10" x14ac:dyDescent="0.3">
      <c r="B156" s="40">
        <v>2054</v>
      </c>
      <c r="C156" s="62">
        <v>18741292.399461921</v>
      </c>
      <c r="D156" s="62">
        <v>130136474.75132406</v>
      </c>
      <c r="E156" s="4">
        <f t="shared" si="83"/>
        <v>6.9438367417532199</v>
      </c>
      <c r="F156" s="10">
        <v>0.26877144949922926</v>
      </c>
      <c r="G156" s="46">
        <v>1972.2814556005205</v>
      </c>
      <c r="H156" s="61"/>
      <c r="J156" s="61"/>
    </row>
    <row r="157" spans="2:10" x14ac:dyDescent="0.3">
      <c r="B157" s="40">
        <v>2055</v>
      </c>
      <c r="C157" s="62">
        <v>15073220.826559236</v>
      </c>
      <c r="D157" s="62">
        <v>111367384.33861475</v>
      </c>
      <c r="E157" s="4">
        <f t="shared" si="83"/>
        <v>7.3884265095077613</v>
      </c>
      <c r="F157" s="10">
        <v>0.25843408605695123</v>
      </c>
      <c r="G157" s="46">
        <v>1611.0008056547392</v>
      </c>
      <c r="H157" s="61"/>
      <c r="J157" s="61"/>
    </row>
    <row r="158" spans="2:10" x14ac:dyDescent="0.3">
      <c r="B158" s="40">
        <v>2056</v>
      </c>
      <c r="C158" s="62">
        <v>12065347.017717205</v>
      </c>
      <c r="D158" s="62">
        <v>94856596.036247149</v>
      </c>
      <c r="E158" s="4">
        <f t="shared" si="83"/>
        <v>7.8619036731356493</v>
      </c>
      <c r="F158" s="10">
        <v>0.24849431351629925</v>
      </c>
      <c r="G158" s="46">
        <v>1315.3039474194154</v>
      </c>
      <c r="H158" s="61"/>
      <c r="J158" s="61"/>
    </row>
    <row r="159" spans="2:10" x14ac:dyDescent="0.3">
      <c r="B159" s="40">
        <v>2057</v>
      </c>
      <c r="C159" s="62">
        <v>9613999.7313416507</v>
      </c>
      <c r="D159" s="62">
        <v>80133049.491534889</v>
      </c>
      <c r="E159" s="4">
        <f t="shared" si="83"/>
        <v>8.3350376254225438</v>
      </c>
      <c r="F159" s="10">
        <v>0.23893683991951847</v>
      </c>
      <c r="G159" s="46">
        <v>1033.2925580345257</v>
      </c>
      <c r="H159" s="61"/>
      <c r="J159" s="61"/>
    </row>
    <row r="160" spans="2:10" x14ac:dyDescent="0.3">
      <c r="B160" s="40">
        <v>2058</v>
      </c>
      <c r="C160" s="62">
        <v>7626949.4632907296</v>
      </c>
      <c r="D160" s="62">
        <v>67048392.755572654</v>
      </c>
      <c r="E160" s="4">
        <f t="shared" si="83"/>
        <v>8.7909842694360663</v>
      </c>
      <c r="F160" s="10">
        <v>0.22974696146107546</v>
      </c>
      <c r="G160" s="46">
        <v>852.67614608680208</v>
      </c>
      <c r="H160" s="61"/>
      <c r="J160" s="61"/>
    </row>
    <row r="161" spans="2:10" x14ac:dyDescent="0.3">
      <c r="B161" s="40">
        <v>2059</v>
      </c>
      <c r="C161" s="62">
        <v>6021797.1838743659</v>
      </c>
      <c r="D161" s="62">
        <v>55692637.152913056</v>
      </c>
      <c r="E161" s="4">
        <f t="shared" si="83"/>
        <v>9.2485076219523155</v>
      </c>
      <c r="F161" s="10">
        <v>0.22091053986641868</v>
      </c>
      <c r="G161" s="46">
        <v>663.53831189705522</v>
      </c>
      <c r="H161" s="61"/>
      <c r="J161" s="61"/>
    </row>
    <row r="162" spans="2:10" x14ac:dyDescent="0.3">
      <c r="B162" s="40">
        <v>2060</v>
      </c>
      <c r="C162" s="62">
        <v>4728488.8686129497</v>
      </c>
      <c r="D162" s="62">
        <v>45974227.985104769</v>
      </c>
      <c r="E162" s="4">
        <f t="shared" si="83"/>
        <v>9.7228161602061256</v>
      </c>
      <c r="F162" s="10">
        <v>0.2124139806407872</v>
      </c>
      <c r="G162" s="46">
        <v>498.23829300735383</v>
      </c>
      <c r="H162" s="61"/>
      <c r="J162" s="61"/>
    </row>
    <row r="163" spans="2:10" x14ac:dyDescent="0.3">
      <c r="B163" s="40">
        <v>2061</v>
      </c>
      <c r="C163" s="62">
        <v>3690222.6104345801</v>
      </c>
      <c r="D163" s="62">
        <v>37511017.187864177</v>
      </c>
      <c r="E163" s="4">
        <f t="shared" si="83"/>
        <v>10.164974080912339</v>
      </c>
      <c r="F163" s="10">
        <v>0.20424421215460306</v>
      </c>
      <c r="G163" s="46">
        <v>418.35645053091713</v>
      </c>
      <c r="H163" s="61"/>
      <c r="J163" s="61"/>
    </row>
    <row r="164" spans="2:10" x14ac:dyDescent="0.3">
      <c r="B164" s="40">
        <v>2062</v>
      </c>
      <c r="C164" s="62">
        <v>2864452.2606716105</v>
      </c>
      <c r="D164" s="62">
        <v>30398596.448900092</v>
      </c>
      <c r="E164" s="4">
        <f t="shared" si="83"/>
        <v>10.612359251458679</v>
      </c>
      <c r="F164" s="10">
        <v>0.19638866553327217</v>
      </c>
      <c r="G164" s="46">
        <v>313.30212581361559</v>
      </c>
      <c r="H164" s="61"/>
      <c r="J164" s="61"/>
    </row>
    <row r="165" spans="2:10" x14ac:dyDescent="0.3">
      <c r="B165" s="40">
        <v>2063</v>
      </c>
      <c r="C165" s="62">
        <v>2212673.4115044065</v>
      </c>
      <c r="D165" s="62">
        <v>24594446.534686267</v>
      </c>
      <c r="E165" s="4">
        <f t="shared" si="83"/>
        <v>11.115262834005129</v>
      </c>
      <c r="F165" s="10">
        <v>0.18883525532045398</v>
      </c>
      <c r="G165" s="46">
        <v>236.11767207403889</v>
      </c>
      <c r="H165" s="61"/>
      <c r="J165" s="61"/>
    </row>
    <row r="166" spans="2:10" x14ac:dyDescent="0.3">
      <c r="B166" s="40">
        <v>2064</v>
      </c>
      <c r="C166" s="62">
        <v>1699427.4669118316</v>
      </c>
      <c r="D166" s="62">
        <v>19669065.136704709</v>
      </c>
      <c r="E166" s="4">
        <f t="shared" si="83"/>
        <v>11.573936234211262</v>
      </c>
      <c r="F166" s="10">
        <v>0.18157236088505194</v>
      </c>
      <c r="G166" s="46">
        <v>189.34343808745183</v>
      </c>
      <c r="H166" s="61"/>
      <c r="J166" s="61"/>
    </row>
    <row r="167" spans="2:10" x14ac:dyDescent="0.3">
      <c r="B167" s="40">
        <v>2065</v>
      </c>
      <c r="C167" s="62">
        <v>1295249.6488732882</v>
      </c>
      <c r="D167" s="62">
        <v>15503065.082653271</v>
      </c>
      <c r="E167" s="4">
        <f t="shared" si="83"/>
        <v>11.969171422774812</v>
      </c>
      <c r="F167" s="10">
        <v>0.17458880854331918</v>
      </c>
      <c r="G167" s="46">
        <v>146.09144764512371</v>
      </c>
      <c r="H167" s="61"/>
      <c r="J167" s="61"/>
    </row>
    <row r="168" spans="2:10" x14ac:dyDescent="0.3">
      <c r="B168" s="40">
        <v>2066</v>
      </c>
      <c r="C168" s="62">
        <v>979609.29339329922</v>
      </c>
      <c r="D168" s="62">
        <v>12054093.892743653</v>
      </c>
      <c r="E168" s="4">
        <f t="shared" ref="E168:E182" si="84">D168/C168</f>
        <v>12.305001569543201</v>
      </c>
      <c r="F168" s="10">
        <v>0.16787385436857613</v>
      </c>
      <c r="G168" s="46">
        <v>109.49707644128564</v>
      </c>
      <c r="H168" s="61"/>
      <c r="J168" s="61"/>
    </row>
    <row r="169" spans="2:10" x14ac:dyDescent="0.3">
      <c r="B169" s="40">
        <v>2067</v>
      </c>
      <c r="C169" s="62">
        <v>737105.23694724229</v>
      </c>
      <c r="D169" s="62">
        <v>9195787.2095470093</v>
      </c>
      <c r="E169" s="4">
        <f t="shared" si="84"/>
        <v>12.475541820367219</v>
      </c>
      <c r="F169" s="10">
        <v>0.16141716766209241</v>
      </c>
      <c r="G169" s="46">
        <v>81.529829856519228</v>
      </c>
      <c r="H169" s="61"/>
      <c r="J169" s="61"/>
    </row>
    <row r="170" spans="2:10" x14ac:dyDescent="0.3">
      <c r="B170" s="40">
        <v>2068</v>
      </c>
      <c r="C170" s="62">
        <v>551147.42711613013</v>
      </c>
      <c r="D170" s="62">
        <v>6904266.6207675049</v>
      </c>
      <c r="E170" s="4">
        <f t="shared" si="84"/>
        <v>12.527077658502312</v>
      </c>
      <c r="F170" s="10">
        <v>0.15520881505970421</v>
      </c>
      <c r="G170" s="46">
        <v>58.515709217004115</v>
      </c>
      <c r="H170" s="61"/>
      <c r="J170" s="61"/>
    </row>
    <row r="171" spans="2:10" x14ac:dyDescent="0.3">
      <c r="B171" s="40">
        <v>2069</v>
      </c>
      <c r="C171" s="62">
        <v>408069.18190089683</v>
      </c>
      <c r="D171" s="62">
        <v>5110738.6051485473</v>
      </c>
      <c r="E171" s="4">
        <f t="shared" si="84"/>
        <v>12.524196464289075</v>
      </c>
      <c r="F171" s="10">
        <v>0.1492392452497156</v>
      </c>
      <c r="G171" s="46">
        <v>43.430050192929514</v>
      </c>
      <c r="H171" s="61"/>
      <c r="J171" s="61"/>
    </row>
    <row r="172" spans="2:10" x14ac:dyDescent="0.3">
      <c r="B172" s="40">
        <v>2070</v>
      </c>
      <c r="C172" s="62">
        <v>300602.46052788128</v>
      </c>
      <c r="D172" s="62">
        <v>3718788.1372182705</v>
      </c>
      <c r="E172" s="4">
        <f t="shared" si="84"/>
        <v>12.37111675895064</v>
      </c>
      <c r="F172" s="10">
        <v>0.14349927427857267</v>
      </c>
      <c r="G172" s="46">
        <v>32.887493767352737</v>
      </c>
      <c r="H172" s="61"/>
      <c r="J172" s="61"/>
    </row>
    <row r="173" spans="2:10" x14ac:dyDescent="0.3">
      <c r="B173" s="40">
        <v>2071</v>
      </c>
      <c r="C173" s="62">
        <v>220405.12726394652</v>
      </c>
      <c r="D173" s="62">
        <v>2660014.9367428534</v>
      </c>
      <c r="E173" s="4">
        <f t="shared" si="84"/>
        <v>12.068752527509709</v>
      </c>
      <c r="F173" s="10">
        <v>0.13798007142170451</v>
      </c>
      <c r="G173" s="46">
        <v>23.583076919671274</v>
      </c>
      <c r="H173" s="61"/>
      <c r="J173" s="61"/>
    </row>
    <row r="174" spans="2:10" x14ac:dyDescent="0.3">
      <c r="B174" s="40">
        <v>2072</v>
      </c>
      <c r="C174" s="62">
        <v>160720.33344498428</v>
      </c>
      <c r="D174" s="62">
        <v>1892895.3155457377</v>
      </c>
      <c r="E174" s="4">
        <f t="shared" si="84"/>
        <v>11.777572102870788</v>
      </c>
      <c r="F174" s="10">
        <v>0.13267314559779278</v>
      </c>
      <c r="G174" s="46">
        <v>17.675705176171117</v>
      </c>
      <c r="H174" s="61"/>
      <c r="J174" s="61"/>
    </row>
    <row r="175" spans="2:10" x14ac:dyDescent="0.3">
      <c r="B175" s="40">
        <v>2073</v>
      </c>
      <c r="C175" s="62">
        <v>116423.89438379549</v>
      </c>
      <c r="D175" s="62">
        <v>1339451.5855999475</v>
      </c>
      <c r="E175" s="4">
        <f t="shared" si="84"/>
        <v>11.504954311048881</v>
      </c>
      <c r="F175" s="10">
        <v>0.12757033230556999</v>
      </c>
      <c r="G175" s="46">
        <v>12.32847509671895</v>
      </c>
      <c r="H175" s="61"/>
      <c r="J175" s="61"/>
    </row>
    <row r="176" spans="2:10" x14ac:dyDescent="0.3">
      <c r="B176" s="40">
        <v>2074</v>
      </c>
      <c r="C176" s="62">
        <v>84130.905763483126</v>
      </c>
      <c r="D176" s="62">
        <v>938700.97634261649</v>
      </c>
      <c r="E176" s="4">
        <f t="shared" si="84"/>
        <v>11.157623560853876</v>
      </c>
      <c r="F176" s="10">
        <v>0.12266378106304804</v>
      </c>
      <c r="G176" s="46">
        <v>9.3240332812897897</v>
      </c>
      <c r="H176" s="61"/>
      <c r="J176" s="61"/>
    </row>
    <row r="177" spans="2:10" x14ac:dyDescent="0.3">
      <c r="B177" s="40">
        <v>2075</v>
      </c>
      <c r="C177" s="62">
        <v>60481.000967971922</v>
      </c>
      <c r="D177" s="62">
        <v>653381.30297066877</v>
      </c>
      <c r="E177" s="4">
        <f t="shared" si="84"/>
        <v>10.803083489254266</v>
      </c>
      <c r="F177" s="10">
        <v>0.11794594332985389</v>
      </c>
      <c r="G177" s="46">
        <v>6.2121544366971486</v>
      </c>
      <c r="H177" s="61"/>
      <c r="J177" s="61"/>
    </row>
    <row r="178" spans="2:10" x14ac:dyDescent="0.3">
      <c r="B178" s="40">
        <v>2076</v>
      </c>
      <c r="C178" s="62">
        <v>42731.305577589083</v>
      </c>
      <c r="D178" s="62">
        <v>452599.81890444987</v>
      </c>
      <c r="E178" s="4">
        <f t="shared" si="84"/>
        <v>10.591762006490645</v>
      </c>
      <c r="F178" s="10">
        <v>0.11340956089409025</v>
      </c>
      <c r="G178" s="46">
        <v>4.5233287432539058</v>
      </c>
      <c r="H178" s="61"/>
      <c r="J178" s="61"/>
    </row>
    <row r="179" spans="2:10" x14ac:dyDescent="0.3">
      <c r="B179" s="40">
        <v>2077</v>
      </c>
      <c r="C179" s="62">
        <v>30276.043780782078</v>
      </c>
      <c r="D179" s="62">
        <v>308569.81654872501</v>
      </c>
      <c r="E179" s="4">
        <f t="shared" si="84"/>
        <v>10.191880378525275</v>
      </c>
      <c r="F179" s="10">
        <v>0.10904765470585603</v>
      </c>
      <c r="G179" s="46">
        <v>3.0506246975357785</v>
      </c>
      <c r="H179" s="61"/>
      <c r="J179" s="61"/>
    </row>
    <row r="180" spans="2:10" x14ac:dyDescent="0.3">
      <c r="B180" s="40">
        <v>2078</v>
      </c>
      <c r="C180" s="62">
        <v>21479.383571070801</v>
      </c>
      <c r="D180" s="62">
        <v>208878.41495238163</v>
      </c>
      <c r="E180" s="4">
        <f t="shared" si="84"/>
        <v>9.7246000687704335</v>
      </c>
      <c r="F180" s="10">
        <v>0.10485351414024617</v>
      </c>
      <c r="G180" s="46">
        <v>2.1688414424198603</v>
      </c>
      <c r="H180" s="61"/>
      <c r="J180" s="61"/>
    </row>
    <row r="181" spans="2:10" x14ac:dyDescent="0.3">
      <c r="B181" s="40">
        <v>2079</v>
      </c>
      <c r="C181" s="62">
        <v>15262.610732409968</v>
      </c>
      <c r="D181" s="62">
        <v>138865.15002107446</v>
      </c>
      <c r="E181" s="4">
        <f t="shared" si="84"/>
        <v>9.0983877172596692</v>
      </c>
      <c r="F181" s="10">
        <v>0.10082068667331362</v>
      </c>
      <c r="G181" s="46">
        <v>1.4337743573609538</v>
      </c>
      <c r="H181" s="61"/>
      <c r="J181" s="61"/>
    </row>
    <row r="182" spans="2:10" x14ac:dyDescent="0.3">
      <c r="B182" s="40">
        <v>2080</v>
      </c>
      <c r="C182" s="62">
        <v>13388.255028429799</v>
      </c>
      <c r="D182" s="62">
        <v>90705.125538665539</v>
      </c>
      <c r="E182" s="4">
        <f t="shared" si="84"/>
        <v>6.7749774220803447</v>
      </c>
      <c r="F182" s="10">
        <v>9.6942967955109274E-2</v>
      </c>
      <c r="G182" s="46">
        <v>1.030433047080493</v>
      </c>
      <c r="H182" s="61"/>
      <c r="J182" s="61"/>
    </row>
    <row r="183" spans="2:10" x14ac:dyDescent="0.3">
      <c r="B183" s="49"/>
      <c r="C183" s="50"/>
      <c r="D183" s="50"/>
      <c r="E183" s="50"/>
      <c r="F183" s="50"/>
      <c r="G183" s="51"/>
    </row>
    <row r="184" spans="2:10" x14ac:dyDescent="0.3">
      <c r="B184" s="40" t="s">
        <v>6</v>
      </c>
      <c r="C184" s="52">
        <f>SUMPRODUCT(C103:C122,F103:F122)</f>
        <v>8468937485.2167053</v>
      </c>
      <c r="D184" s="52">
        <f>SUMPRODUCT(D103:D122,F103:F122)</f>
        <v>3115347173.4601192</v>
      </c>
      <c r="E184" s="4">
        <f>IFERROR(D184/C184,0)</f>
        <v>0.36785572911575259</v>
      </c>
      <c r="F184" s="50"/>
      <c r="G184" s="53"/>
    </row>
    <row r="185" spans="2:10" x14ac:dyDescent="0.3">
      <c r="B185" s="40" t="s">
        <v>7</v>
      </c>
      <c r="C185" s="52">
        <f>SUMPRODUCT(C123:C182,F123:F182)</f>
        <v>8043802783.8705692</v>
      </c>
      <c r="D185" s="52">
        <f>SUMPRODUCT(D123:D182,F123:F182)</f>
        <v>9895141262.3245697</v>
      </c>
      <c r="E185" s="4">
        <f>IFERROR(D185/C185,0)</f>
        <v>1.230157119486607</v>
      </c>
      <c r="F185" s="50"/>
      <c r="G185" s="53"/>
    </row>
    <row r="186" spans="2:10" ht="15" thickBot="1" x14ac:dyDescent="0.35">
      <c r="B186" s="47" t="s">
        <v>8</v>
      </c>
      <c r="C186" s="54">
        <f>SUM(C184:C185)</f>
        <v>16512740269.087275</v>
      </c>
      <c r="D186" s="54">
        <f>SUM(D184:D185)</f>
        <v>13010488435.784689</v>
      </c>
      <c r="E186" s="6">
        <f>IFERROR(D186/C186,0)</f>
        <v>0.78790607880758667</v>
      </c>
      <c r="F186" s="55"/>
      <c r="G186" s="56"/>
    </row>
    <row r="187" spans="2:10" ht="15" thickBot="1" x14ac:dyDescent="0.35"/>
    <row r="188" spans="2:10" x14ac:dyDescent="0.3">
      <c r="B188" s="33"/>
      <c r="C188" s="34"/>
      <c r="D188" s="34"/>
      <c r="E188" s="34"/>
      <c r="F188" s="34"/>
      <c r="G188" s="35" t="s">
        <v>14</v>
      </c>
    </row>
    <row r="189" spans="2:10" x14ac:dyDescent="0.3">
      <c r="B189" s="74" t="s">
        <v>32</v>
      </c>
      <c r="C189" s="75"/>
      <c r="D189" s="75"/>
      <c r="E189" s="75"/>
      <c r="F189" s="75"/>
      <c r="G189" s="76"/>
    </row>
    <row r="190" spans="2:10" x14ac:dyDescent="0.3">
      <c r="B190" s="74" t="s">
        <v>31</v>
      </c>
      <c r="C190" s="75"/>
      <c r="D190" s="75"/>
      <c r="E190" s="75"/>
      <c r="F190" s="75"/>
      <c r="G190" s="76"/>
    </row>
    <row r="191" spans="2:10" x14ac:dyDescent="0.3">
      <c r="B191" s="74" t="s">
        <v>26</v>
      </c>
      <c r="C191" s="75"/>
      <c r="D191" s="75"/>
      <c r="E191" s="75"/>
      <c r="F191" s="75"/>
      <c r="G191" s="76"/>
    </row>
    <row r="192" spans="2:10" x14ac:dyDescent="0.3">
      <c r="B192" s="36"/>
      <c r="C192" s="37"/>
      <c r="D192" s="37"/>
      <c r="E192" s="37"/>
      <c r="F192" s="38">
        <v>0.04</v>
      </c>
      <c r="G192" s="39"/>
    </row>
    <row r="193" spans="2:10" x14ac:dyDescent="0.3">
      <c r="B193" s="40" t="s">
        <v>0</v>
      </c>
      <c r="C193" s="41" t="s">
        <v>1</v>
      </c>
      <c r="D193" s="41" t="s">
        <v>2</v>
      </c>
      <c r="E193" s="41" t="s">
        <v>12</v>
      </c>
      <c r="F193" s="41" t="s">
        <v>9</v>
      </c>
      <c r="G193" s="42"/>
    </row>
    <row r="194" spans="2:10" x14ac:dyDescent="0.3">
      <c r="B194" s="43" t="s">
        <v>3</v>
      </c>
      <c r="C194" s="44" t="s">
        <v>4</v>
      </c>
      <c r="D194" s="44" t="s">
        <v>5</v>
      </c>
      <c r="E194" s="44" t="s">
        <v>13</v>
      </c>
      <c r="F194" s="44" t="s">
        <v>10</v>
      </c>
      <c r="G194" s="45" t="s">
        <v>11</v>
      </c>
    </row>
    <row r="195" spans="2:10" x14ac:dyDescent="0.3">
      <c r="B195" s="40">
        <v>2001</v>
      </c>
      <c r="C195" s="60">
        <v>17515597.785470329</v>
      </c>
      <c r="D195" s="60">
        <v>437960.47641835187</v>
      </c>
      <c r="E195" s="4">
        <f>D195/C195</f>
        <v>2.5004026798426039E-2</v>
      </c>
      <c r="F195" s="10">
        <v>2.1485730121177244</v>
      </c>
      <c r="G195" s="46">
        <v>43562.882168975419</v>
      </c>
      <c r="H195" s="61"/>
      <c r="I195" s="61"/>
      <c r="J195" s="61"/>
    </row>
    <row r="196" spans="2:10" x14ac:dyDescent="0.3">
      <c r="B196" s="40">
        <v>2002</v>
      </c>
      <c r="C196" s="60">
        <v>109092916.4968984</v>
      </c>
      <c r="D196" s="60">
        <v>7516734.6852965988</v>
      </c>
      <c r="E196" s="4">
        <f t="shared" ref="E196:E259" si="85">D196/C196</f>
        <v>6.8902133398462267E-2</v>
      </c>
      <c r="F196" s="10">
        <v>2.0659355885747352</v>
      </c>
      <c r="G196" s="46">
        <v>125677.72033276926</v>
      </c>
      <c r="H196" s="61"/>
      <c r="I196" s="61"/>
      <c r="J196" s="61"/>
    </row>
    <row r="197" spans="2:10" x14ac:dyDescent="0.3">
      <c r="B197" s="40">
        <v>2003</v>
      </c>
      <c r="C197" s="60">
        <v>213618341.36909518</v>
      </c>
      <c r="D197" s="60">
        <v>18213231.068634789</v>
      </c>
      <c r="E197" s="4">
        <f t="shared" si="85"/>
        <v>8.5260614570382365E-2</v>
      </c>
      <c r="F197" s="10">
        <v>1.9864765274757068</v>
      </c>
      <c r="G197" s="46">
        <v>183374.51356776396</v>
      </c>
      <c r="H197" s="61"/>
      <c r="I197" s="61"/>
      <c r="J197" s="61"/>
    </row>
    <row r="198" spans="2:10" x14ac:dyDescent="0.3">
      <c r="B198" s="40">
        <v>2004</v>
      </c>
      <c r="C198" s="60">
        <v>257152944.92306197</v>
      </c>
      <c r="D198" s="60">
        <v>28009655.04403419</v>
      </c>
      <c r="E198" s="4">
        <f t="shared" si="85"/>
        <v>0.10892216323796894</v>
      </c>
      <c r="F198" s="10">
        <v>1.9100735841112564</v>
      </c>
      <c r="G198" s="46">
        <v>194531.86166744336</v>
      </c>
      <c r="H198" s="61"/>
      <c r="I198" s="61"/>
      <c r="J198" s="61"/>
    </row>
    <row r="199" spans="2:10" x14ac:dyDescent="0.3">
      <c r="B199" s="40">
        <v>2005</v>
      </c>
      <c r="C199" s="60">
        <v>267608333.45272917</v>
      </c>
      <c r="D199" s="60">
        <v>37744227.968001492</v>
      </c>
      <c r="E199" s="4">
        <f t="shared" si="85"/>
        <v>0.14104279743840153</v>
      </c>
      <c r="F199" s="10">
        <v>1.8366092154915925</v>
      </c>
      <c r="G199" s="46">
        <v>207412.90008847261</v>
      </c>
      <c r="H199" s="61"/>
      <c r="I199" s="61"/>
      <c r="J199" s="61"/>
    </row>
    <row r="200" spans="2:10" x14ac:dyDescent="0.3">
      <c r="B200" s="40">
        <v>2006</v>
      </c>
      <c r="C200" s="60">
        <v>275505389.1713559</v>
      </c>
      <c r="D200" s="60">
        <v>55608088.106925458</v>
      </c>
      <c r="E200" s="4">
        <f t="shared" si="85"/>
        <v>0.20184029166971734</v>
      </c>
      <c r="F200" s="10">
        <v>1.7659703995111466</v>
      </c>
      <c r="G200" s="46">
        <v>200962.11794294187</v>
      </c>
      <c r="H200" s="61"/>
      <c r="I200" s="61"/>
      <c r="J200" s="61"/>
    </row>
    <row r="201" spans="2:10" x14ac:dyDescent="0.3">
      <c r="B201" s="40">
        <v>2007</v>
      </c>
      <c r="C201" s="60">
        <v>275247474.9481107</v>
      </c>
      <c r="D201" s="60">
        <v>70449459.547208309</v>
      </c>
      <c r="E201" s="4">
        <f t="shared" si="85"/>
        <v>0.25594952164589102</v>
      </c>
      <c r="F201" s="10">
        <v>1.6980484610684101</v>
      </c>
      <c r="G201" s="46">
        <v>199769.64568623647</v>
      </c>
      <c r="H201" s="61"/>
      <c r="I201" s="61"/>
      <c r="J201" s="61"/>
    </row>
    <row r="202" spans="2:10" x14ac:dyDescent="0.3">
      <c r="B202" s="40">
        <v>2008</v>
      </c>
      <c r="C202" s="60">
        <v>267767687.44439599</v>
      </c>
      <c r="D202" s="60">
        <v>80274672.666309595</v>
      </c>
      <c r="E202" s="4">
        <f t="shared" si="85"/>
        <v>0.29979223196219018</v>
      </c>
      <c r="F202" s="10">
        <v>1.6327389048734713</v>
      </c>
      <c r="G202" s="46">
        <v>194729.30446526251</v>
      </c>
      <c r="H202" s="61"/>
      <c r="I202" s="61"/>
      <c r="J202" s="61"/>
    </row>
    <row r="203" spans="2:10" x14ac:dyDescent="0.3">
      <c r="B203" s="40">
        <v>2009</v>
      </c>
      <c r="C203" s="60">
        <v>258580228.90138391</v>
      </c>
      <c r="D203" s="60">
        <v>114566482.62382388</v>
      </c>
      <c r="E203" s="4">
        <f t="shared" si="85"/>
        <v>0.44305971539501071</v>
      </c>
      <c r="F203" s="10">
        <v>1.5699412546860301</v>
      </c>
      <c r="G203" s="46">
        <v>188435.36001840071</v>
      </c>
      <c r="H203" s="61"/>
      <c r="I203" s="61"/>
      <c r="J203" s="61"/>
    </row>
    <row r="204" spans="2:10" x14ac:dyDescent="0.3">
      <c r="B204" s="40">
        <v>2010</v>
      </c>
      <c r="C204" s="3">
        <v>250405100.53376207</v>
      </c>
      <c r="D204" s="3">
        <v>138031928.39509732</v>
      </c>
      <c r="E204" s="4">
        <f t="shared" si="85"/>
        <v>0.55123449203258745</v>
      </c>
      <c r="F204" s="10">
        <v>1.5095588987365673</v>
      </c>
      <c r="G204" s="46">
        <v>182605.87330933084</v>
      </c>
      <c r="H204" s="61"/>
      <c r="I204" s="61"/>
      <c r="J204" s="61"/>
    </row>
    <row r="205" spans="2:10" x14ac:dyDescent="0.3">
      <c r="B205" s="40">
        <v>2011</v>
      </c>
      <c r="C205" s="3">
        <v>243161424.28675652</v>
      </c>
      <c r="D205" s="3">
        <v>142732687.31000972</v>
      </c>
      <c r="E205" s="4">
        <f t="shared" si="85"/>
        <v>0.58698737979790439</v>
      </c>
      <c r="F205" s="10">
        <v>1.4514989410928532</v>
      </c>
      <c r="G205" s="46">
        <v>178853.26368082888</v>
      </c>
      <c r="H205" s="61"/>
      <c r="I205" s="61"/>
      <c r="J205" s="61"/>
    </row>
    <row r="206" spans="2:10" x14ac:dyDescent="0.3">
      <c r="B206" s="40">
        <v>2012</v>
      </c>
      <c r="C206" s="60">
        <v>236221757.74972787</v>
      </c>
      <c r="D206" s="60">
        <v>165634028.47741467</v>
      </c>
      <c r="E206" s="4">
        <f t="shared" si="85"/>
        <v>0.70118023866751744</v>
      </c>
      <c r="F206" s="10">
        <v>1.3956720587431279</v>
      </c>
      <c r="G206" s="46">
        <v>189357.50870890758</v>
      </c>
      <c r="H206" s="61"/>
      <c r="I206" s="61"/>
      <c r="J206" s="61"/>
    </row>
    <row r="207" spans="2:10" x14ac:dyDescent="0.3">
      <c r="B207" s="40">
        <v>2013</v>
      </c>
      <c r="C207" s="60">
        <v>228683490.76110053</v>
      </c>
      <c r="D207" s="60">
        <v>187960623.94469804</v>
      </c>
      <c r="E207" s="4">
        <f t="shared" si="85"/>
        <v>0.82192476299504902</v>
      </c>
      <c r="F207" s="10">
        <v>1.3419923641760845</v>
      </c>
      <c r="G207" s="46">
        <v>171086.0930622374</v>
      </c>
      <c r="H207" s="61"/>
      <c r="I207" s="61"/>
      <c r="J207" s="61"/>
    </row>
    <row r="208" spans="2:10" x14ac:dyDescent="0.3">
      <c r="B208" s="40">
        <v>2014</v>
      </c>
      <c r="C208" s="60">
        <v>222112918.26496544</v>
      </c>
      <c r="D208" s="60">
        <v>197010628.04227707</v>
      </c>
      <c r="E208" s="4">
        <f t="shared" si="85"/>
        <v>0.88698410511745618</v>
      </c>
      <c r="F208" s="10">
        <v>1.2903772732462351</v>
      </c>
      <c r="G208" s="46">
        <v>174289.93011334268</v>
      </c>
      <c r="H208" s="61"/>
      <c r="I208" s="61"/>
      <c r="J208" s="61"/>
    </row>
    <row r="209" spans="2:10" x14ac:dyDescent="0.3">
      <c r="B209" s="40">
        <v>2015</v>
      </c>
      <c r="C209" s="60">
        <v>246030091.52362028</v>
      </c>
      <c r="D209" s="60">
        <v>213160272.03123677</v>
      </c>
      <c r="E209" s="4">
        <f t="shared" si="85"/>
        <v>0.86639919007944677</v>
      </c>
      <c r="F209" s="10">
        <v>1.2407473781213798</v>
      </c>
      <c r="G209" s="46">
        <v>177141.7775214689</v>
      </c>
      <c r="H209" s="61"/>
      <c r="I209" s="61"/>
      <c r="J209" s="61"/>
    </row>
    <row r="210" spans="2:10" x14ac:dyDescent="0.3">
      <c r="B210" s="40">
        <v>2016</v>
      </c>
      <c r="C210" s="60">
        <v>266671602.76397067</v>
      </c>
      <c r="D210" s="60">
        <v>227059657.85985562</v>
      </c>
      <c r="E210" s="4">
        <f t="shared" si="85"/>
        <v>0.85145795617700126</v>
      </c>
      <c r="F210" s="10">
        <v>1.1930263251167113</v>
      </c>
      <c r="G210" s="46">
        <v>169553.42605270699</v>
      </c>
      <c r="H210" s="61"/>
      <c r="I210" s="61"/>
      <c r="J210" s="61"/>
    </row>
    <row r="211" spans="2:10" x14ac:dyDescent="0.3">
      <c r="B211" s="40">
        <v>2017</v>
      </c>
      <c r="C211" s="60">
        <v>280281334.70968699</v>
      </c>
      <c r="D211" s="60">
        <v>218812130.79716048</v>
      </c>
      <c r="E211" s="4">
        <f t="shared" si="85"/>
        <v>0.78068748682035571</v>
      </c>
      <c r="F211" s="10">
        <v>1.147140697227607</v>
      </c>
      <c r="G211" s="46">
        <v>156960.12015013193</v>
      </c>
      <c r="H211" s="61"/>
      <c r="I211" s="61"/>
      <c r="J211" s="61"/>
    </row>
    <row r="212" spans="2:10" x14ac:dyDescent="0.3">
      <c r="B212" s="40">
        <v>2018</v>
      </c>
      <c r="C212" s="60">
        <v>268063316.96958753</v>
      </c>
      <c r="D212" s="60">
        <v>199566942.55894357</v>
      </c>
      <c r="E212" s="4">
        <f t="shared" si="85"/>
        <v>0.74447688260749589</v>
      </c>
      <c r="F212" s="10">
        <v>1.1030199011803914</v>
      </c>
      <c r="G212" s="46">
        <v>152046.74165689791</v>
      </c>
      <c r="H212" s="61"/>
      <c r="I212" s="61"/>
      <c r="J212" s="61"/>
    </row>
    <row r="213" spans="2:10" x14ac:dyDescent="0.3">
      <c r="B213" s="40">
        <v>2019</v>
      </c>
      <c r="C213" s="60">
        <v>264648415.37048894</v>
      </c>
      <c r="D213" s="60">
        <v>138631636.09479797</v>
      </c>
      <c r="E213" s="4">
        <f t="shared" si="85"/>
        <v>0.52383323701645279</v>
      </c>
      <c r="F213" s="10">
        <v>1.0605960588272993</v>
      </c>
      <c r="G213" s="46">
        <v>159164.58337096713</v>
      </c>
      <c r="H213" s="61"/>
      <c r="I213" s="61"/>
      <c r="J213" s="61"/>
    </row>
    <row r="214" spans="2:10" ht="15" thickBot="1" x14ac:dyDescent="0.35">
      <c r="B214" s="47">
        <v>2020</v>
      </c>
      <c r="C214" s="5">
        <v>485172908.73171329</v>
      </c>
      <c r="D214" s="5">
        <v>109332478.56245889</v>
      </c>
      <c r="E214" s="6">
        <f t="shared" si="85"/>
        <v>0.22534745158847402</v>
      </c>
      <c r="F214" s="7">
        <v>1.019803902718557</v>
      </c>
      <c r="G214" s="48">
        <v>152893.57555527129</v>
      </c>
      <c r="H214" s="61"/>
      <c r="I214" s="61"/>
      <c r="J214" s="61"/>
    </row>
    <row r="215" spans="2:10" x14ac:dyDescent="0.3">
      <c r="B215" s="40">
        <v>2021</v>
      </c>
      <c r="C215" s="60">
        <v>768078899.9057821</v>
      </c>
      <c r="D215" s="60">
        <v>678725595.79528618</v>
      </c>
      <c r="E215" s="4">
        <f t="shared" si="85"/>
        <v>0.88366650337425412</v>
      </c>
      <c r="F215" s="10">
        <v>0.98058067569092011</v>
      </c>
      <c r="G215" s="46">
        <v>138008.41266138919</v>
      </c>
      <c r="H215" s="61"/>
      <c r="I215" s="61"/>
      <c r="J215" s="61"/>
    </row>
    <row r="216" spans="2:10" x14ac:dyDescent="0.3">
      <c r="B216" s="40">
        <v>2022</v>
      </c>
      <c r="C216" s="60">
        <v>740926748.21692145</v>
      </c>
      <c r="D216" s="60">
        <v>679808059.32961857</v>
      </c>
      <c r="E216" s="4">
        <f t="shared" si="85"/>
        <v>0.91751048395217449</v>
      </c>
      <c r="F216" s="10">
        <v>0.94286603431819238</v>
      </c>
      <c r="G216" s="46">
        <v>140120.54533846508</v>
      </c>
      <c r="H216" s="61"/>
      <c r="I216" s="61"/>
      <c r="J216" s="61"/>
    </row>
    <row r="217" spans="2:10" x14ac:dyDescent="0.3">
      <c r="B217" s="40">
        <v>2023</v>
      </c>
      <c r="C217" s="60">
        <v>708908260.48484409</v>
      </c>
      <c r="D217" s="60">
        <v>694652449.89758325</v>
      </c>
      <c r="E217" s="4">
        <f t="shared" si="85"/>
        <v>0.97989047189616485</v>
      </c>
      <c r="F217" s="10">
        <v>0.9066019560751849</v>
      </c>
      <c r="G217" s="46">
        <v>129763.97279795882</v>
      </c>
      <c r="H217" s="61"/>
      <c r="I217" s="61"/>
      <c r="J217" s="61"/>
    </row>
    <row r="218" spans="2:10" x14ac:dyDescent="0.3">
      <c r="B218" s="40">
        <v>2024</v>
      </c>
      <c r="C218" s="60">
        <v>673469247.03629911</v>
      </c>
      <c r="D218" s="60">
        <v>711508823.89732802</v>
      </c>
      <c r="E218" s="4">
        <f t="shared" si="85"/>
        <v>1.0564830198682831</v>
      </c>
      <c r="F218" s="10">
        <v>0.87173265007229317</v>
      </c>
      <c r="G218" s="46">
        <v>116436.06106842337</v>
      </c>
      <c r="H218" s="61"/>
      <c r="I218" s="61"/>
      <c r="J218" s="61"/>
    </row>
    <row r="219" spans="2:10" x14ac:dyDescent="0.3">
      <c r="B219" s="40">
        <v>2025</v>
      </c>
      <c r="C219" s="60">
        <v>635434304.91766894</v>
      </c>
      <c r="D219" s="60">
        <v>723241519.34508967</v>
      </c>
      <c r="E219" s="4">
        <f t="shared" si="85"/>
        <v>1.138184567228862</v>
      </c>
      <c r="F219" s="10">
        <v>0.83820447122335884</v>
      </c>
      <c r="G219" s="46">
        <v>112845.12753273785</v>
      </c>
      <c r="H219" s="61"/>
      <c r="I219" s="61"/>
      <c r="J219" s="61"/>
    </row>
    <row r="220" spans="2:10" x14ac:dyDescent="0.3">
      <c r="B220" s="40">
        <v>2026</v>
      </c>
      <c r="C220" s="60">
        <v>595801841.35268819</v>
      </c>
      <c r="D220" s="60">
        <v>728796439.33417988</v>
      </c>
      <c r="E220" s="4">
        <f t="shared" si="85"/>
        <v>1.2232195148634406</v>
      </c>
      <c r="F220" s="10">
        <v>0.80596583771476804</v>
      </c>
      <c r="G220" s="46">
        <v>102834.63374765942</v>
      </c>
      <c r="H220" s="61"/>
      <c r="I220" s="61"/>
      <c r="J220" s="61"/>
    </row>
    <row r="221" spans="2:10" x14ac:dyDescent="0.3">
      <c r="B221" s="40">
        <v>2027</v>
      </c>
      <c r="C221" s="60">
        <v>555856445.61967862</v>
      </c>
      <c r="D221" s="60">
        <v>730219785.61831141</v>
      </c>
      <c r="E221" s="4">
        <f t="shared" si="85"/>
        <v>1.313684120014565</v>
      </c>
      <c r="F221" s="10">
        <v>0.77496715164881547</v>
      </c>
      <c r="G221" s="46">
        <v>104596.40890858768</v>
      </c>
      <c r="H221" s="61"/>
      <c r="I221" s="61"/>
      <c r="J221" s="61"/>
    </row>
    <row r="222" spans="2:10" x14ac:dyDescent="0.3">
      <c r="B222" s="40">
        <v>2028</v>
      </c>
      <c r="C222" s="60">
        <v>516179320.91643482</v>
      </c>
      <c r="D222" s="60">
        <v>729836290.66376841</v>
      </c>
      <c r="E222" s="4">
        <f t="shared" si="85"/>
        <v>1.4139200488853425</v>
      </c>
      <c r="F222" s="10">
        <v>0.74516072273924561</v>
      </c>
      <c r="G222" s="46">
        <v>90526.654961780572</v>
      </c>
      <c r="H222" s="61"/>
      <c r="I222" s="61"/>
      <c r="J222" s="61"/>
    </row>
    <row r="223" spans="2:10" x14ac:dyDescent="0.3">
      <c r="B223" s="40">
        <v>2029</v>
      </c>
      <c r="C223" s="60">
        <v>477329779.14652073</v>
      </c>
      <c r="D223" s="60">
        <v>726937711.9225812</v>
      </c>
      <c r="E223" s="4">
        <f t="shared" si="85"/>
        <v>1.5229255405400572</v>
      </c>
      <c r="F223" s="10">
        <v>0.71650069494158231</v>
      </c>
      <c r="G223" s="46">
        <v>85702.831774884617</v>
      </c>
      <c r="H223" s="61"/>
      <c r="I223" s="61"/>
      <c r="J223" s="61"/>
    </row>
    <row r="224" spans="2:10" x14ac:dyDescent="0.3">
      <c r="B224" s="40">
        <v>2030</v>
      </c>
      <c r="C224" s="60">
        <v>439762370.59321737</v>
      </c>
      <c r="D224" s="60">
        <v>716828682.70982683</v>
      </c>
      <c r="E224" s="4">
        <f t="shared" si="85"/>
        <v>1.6300364256788522</v>
      </c>
      <c r="F224" s="10">
        <v>0.68894297590536757</v>
      </c>
      <c r="G224" s="46">
        <v>83037.235261837151</v>
      </c>
      <c r="H224" s="61"/>
      <c r="I224" s="61"/>
      <c r="J224" s="61"/>
    </row>
    <row r="225" spans="2:10" x14ac:dyDescent="0.3">
      <c r="B225" s="40">
        <v>2031</v>
      </c>
      <c r="C225" s="60">
        <v>403714005.36048371</v>
      </c>
      <c r="D225" s="60">
        <v>714723523.70585585</v>
      </c>
      <c r="E225" s="4">
        <f t="shared" si="85"/>
        <v>1.7703708918090815</v>
      </c>
      <c r="F225" s="10">
        <v>0.66244516913977647</v>
      </c>
      <c r="G225" s="46">
        <v>75898.688177020987</v>
      </c>
      <c r="H225" s="61"/>
      <c r="I225" s="61"/>
      <c r="J225" s="61"/>
    </row>
    <row r="226" spans="2:10" x14ac:dyDescent="0.3">
      <c r="B226" s="40">
        <v>2032</v>
      </c>
      <c r="C226" s="60">
        <v>369172912.76464772</v>
      </c>
      <c r="D226" s="60">
        <v>722783964.54190087</v>
      </c>
      <c r="E226" s="4">
        <f t="shared" si="85"/>
        <v>1.9578466879629508</v>
      </c>
      <c r="F226" s="10">
        <v>0.63696650878824657</v>
      </c>
      <c r="G226" s="46">
        <v>71014.044855564352</v>
      </c>
      <c r="H226" s="61"/>
      <c r="I226" s="61"/>
      <c r="J226" s="61"/>
    </row>
    <row r="227" spans="2:10" x14ac:dyDescent="0.3">
      <c r="B227" s="40">
        <v>2033</v>
      </c>
      <c r="C227" s="60">
        <v>336061392.16995609</v>
      </c>
      <c r="D227" s="60">
        <v>723408429.71822417</v>
      </c>
      <c r="E227" s="4">
        <f t="shared" si="85"/>
        <v>2.1526079656075914</v>
      </c>
      <c r="F227" s="10">
        <v>0.61246779691177555</v>
      </c>
      <c r="G227" s="46">
        <v>62781.222475135626</v>
      </c>
      <c r="H227" s="61"/>
      <c r="I227" s="61"/>
      <c r="J227" s="61"/>
    </row>
    <row r="228" spans="2:10" x14ac:dyDescent="0.3">
      <c r="B228" s="40">
        <v>2034</v>
      </c>
      <c r="C228" s="60">
        <v>304342564.68865502</v>
      </c>
      <c r="D228" s="60">
        <v>715882472.26332188</v>
      </c>
      <c r="E228" s="4">
        <f t="shared" si="85"/>
        <v>2.3522259299998853</v>
      </c>
      <c r="F228" s="10">
        <v>0.58891134318439953</v>
      </c>
      <c r="G228" s="46">
        <v>58379.331077643386</v>
      </c>
      <c r="H228" s="61"/>
      <c r="I228" s="61"/>
      <c r="J228" s="61"/>
    </row>
    <row r="229" spans="2:10" x14ac:dyDescent="0.3">
      <c r="B229" s="40">
        <v>2035</v>
      </c>
      <c r="C229" s="60">
        <v>274075150.25097716</v>
      </c>
      <c r="D229" s="60">
        <v>698944252.09516156</v>
      </c>
      <c r="E229" s="4">
        <f t="shared" si="85"/>
        <v>2.5501919873258179</v>
      </c>
      <c r="F229" s="10">
        <v>0.56626090690807651</v>
      </c>
      <c r="G229" s="46">
        <v>51470.981639939382</v>
      </c>
      <c r="H229" s="61"/>
      <c r="I229" s="61"/>
      <c r="J229" s="61"/>
    </row>
    <row r="230" spans="2:10" x14ac:dyDescent="0.3">
      <c r="B230" s="40">
        <v>2036</v>
      </c>
      <c r="C230" s="60">
        <v>245397156.76213029</v>
      </c>
      <c r="D230" s="60">
        <v>675118172.12013412</v>
      </c>
      <c r="E230" s="4">
        <f t="shared" si="85"/>
        <v>2.7511246708312247</v>
      </c>
      <c r="F230" s="10">
        <v>0.54448164125776588</v>
      </c>
      <c r="G230" s="46">
        <v>45122.935969658087</v>
      </c>
      <c r="H230" s="61"/>
      <c r="I230" s="61"/>
      <c r="J230" s="61"/>
    </row>
    <row r="231" spans="2:10" x14ac:dyDescent="0.3">
      <c r="B231" s="40">
        <v>2037</v>
      </c>
      <c r="C231" s="60">
        <v>218459396.65283448</v>
      </c>
      <c r="D231" s="60">
        <v>648541124.64296353</v>
      </c>
      <c r="E231" s="4">
        <f t="shared" si="85"/>
        <v>2.9687032674249987</v>
      </c>
      <c r="F231" s="10">
        <v>0.52354003967092866</v>
      </c>
      <c r="G231" s="46">
        <v>38937.146084082218</v>
      </c>
      <c r="H231" s="61"/>
      <c r="I231" s="61"/>
      <c r="J231" s="61"/>
    </row>
    <row r="232" spans="2:10" x14ac:dyDescent="0.3">
      <c r="B232" s="40">
        <v>2038</v>
      </c>
      <c r="C232" s="60">
        <v>193287095.16861549</v>
      </c>
      <c r="D232" s="60">
        <v>617899146.49167502</v>
      </c>
      <c r="E232" s="4">
        <f t="shared" si="85"/>
        <v>3.1967946228000681</v>
      </c>
      <c r="F232" s="10">
        <v>0.50340388429896976</v>
      </c>
      <c r="G232" s="46">
        <v>36775.291689222773</v>
      </c>
      <c r="H232" s="61"/>
      <c r="I232" s="61"/>
      <c r="J232" s="61"/>
    </row>
    <row r="233" spans="2:10" x14ac:dyDescent="0.3">
      <c r="B233" s="40">
        <v>2039</v>
      </c>
      <c r="C233" s="60">
        <v>169861448.80193803</v>
      </c>
      <c r="D233" s="60">
        <v>582375150.29286134</v>
      </c>
      <c r="E233" s="4">
        <f t="shared" si="85"/>
        <v>3.4285304546761686</v>
      </c>
      <c r="F233" s="10">
        <v>0.48404219644131707</v>
      </c>
      <c r="G233" s="46">
        <v>33142.439650571563</v>
      </c>
      <c r="H233" s="61"/>
      <c r="I233" s="61"/>
      <c r="J233" s="61"/>
    </row>
    <row r="234" spans="2:10" x14ac:dyDescent="0.3">
      <c r="B234" s="40">
        <v>2040</v>
      </c>
      <c r="C234" s="60">
        <v>148211160.10235372</v>
      </c>
      <c r="D234" s="60">
        <v>543886850.03794479</v>
      </c>
      <c r="E234" s="4">
        <f t="shared" si="85"/>
        <v>3.6696754121777326</v>
      </c>
      <c r="F234" s="10">
        <v>0.46542518888588186</v>
      </c>
      <c r="G234" s="46">
        <v>26784.270882751101</v>
      </c>
      <c r="H234" s="61"/>
      <c r="I234" s="61"/>
      <c r="J234" s="61"/>
    </row>
    <row r="235" spans="2:10" x14ac:dyDescent="0.3">
      <c r="B235" s="40">
        <v>2041</v>
      </c>
      <c r="C235" s="60">
        <v>128393639.22051276</v>
      </c>
      <c r="D235" s="60">
        <v>503609349.78343046</v>
      </c>
      <c r="E235" s="4">
        <f t="shared" si="85"/>
        <v>3.9223855078871499</v>
      </c>
      <c r="F235" s="10">
        <v>0.44752422008257869</v>
      </c>
      <c r="G235" s="46">
        <v>23618.701316208386</v>
      </c>
      <c r="H235" s="61"/>
      <c r="I235" s="61"/>
      <c r="J235" s="61"/>
    </row>
    <row r="236" spans="2:10" x14ac:dyDescent="0.3">
      <c r="B236" s="40">
        <v>2042</v>
      </c>
      <c r="C236" s="60">
        <v>110449665.76025267</v>
      </c>
      <c r="D236" s="60">
        <v>463474421.9287976</v>
      </c>
      <c r="E236" s="4">
        <f t="shared" si="85"/>
        <v>4.1962501084868595</v>
      </c>
      <c r="F236" s="10">
        <v>0.43031175007940259</v>
      </c>
      <c r="G236" s="46">
        <v>20747.842390099657</v>
      </c>
      <c r="H236" s="61"/>
      <c r="I236" s="61"/>
      <c r="J236" s="61"/>
    </row>
    <row r="237" spans="2:10" x14ac:dyDescent="0.3">
      <c r="B237" s="40">
        <v>2043</v>
      </c>
      <c r="C237" s="60">
        <v>94322895.534526139</v>
      </c>
      <c r="D237" s="60">
        <v>423326139.38667572</v>
      </c>
      <c r="E237" s="4">
        <f t="shared" si="85"/>
        <v>4.4880528421831638</v>
      </c>
      <c r="F237" s="10">
        <v>0.41376129815327167</v>
      </c>
      <c r="G237" s="46">
        <v>17324.485815440326</v>
      </c>
      <c r="H237" s="61"/>
      <c r="I237" s="61"/>
      <c r="J237" s="61"/>
    </row>
    <row r="238" spans="2:10" x14ac:dyDescent="0.3">
      <c r="B238" s="40">
        <v>2044</v>
      </c>
      <c r="C238" s="60">
        <v>79947231.319333956</v>
      </c>
      <c r="D238" s="60">
        <v>383150129.08746397</v>
      </c>
      <c r="E238" s="4">
        <f t="shared" si="85"/>
        <v>4.7925378123107718</v>
      </c>
      <c r="F238" s="10">
        <v>0.39784740207045349</v>
      </c>
      <c r="G238" s="46">
        <v>14459.02739029988</v>
      </c>
      <c r="H238" s="61"/>
      <c r="I238" s="61"/>
      <c r="J238" s="61"/>
    </row>
    <row r="239" spans="2:10" x14ac:dyDescent="0.3">
      <c r="B239" s="40">
        <v>2045</v>
      </c>
      <c r="C239" s="60">
        <v>67226813.437630907</v>
      </c>
      <c r="D239" s="60">
        <v>343552731.82880086</v>
      </c>
      <c r="E239" s="4">
        <f t="shared" si="85"/>
        <v>5.1103527634480095</v>
      </c>
      <c r="F239" s="10">
        <v>0.38254557891389762</v>
      </c>
      <c r="G239" s="46">
        <v>11977.120928830109</v>
      </c>
      <c r="H239" s="61"/>
      <c r="I239" s="61"/>
      <c r="J239" s="61"/>
    </row>
    <row r="240" spans="2:10" x14ac:dyDescent="0.3">
      <c r="B240" s="40">
        <v>2046</v>
      </c>
      <c r="C240" s="60">
        <v>56098383.044693366</v>
      </c>
      <c r="D240" s="60">
        <v>304743953.99674511</v>
      </c>
      <c r="E240" s="4">
        <f t="shared" si="85"/>
        <v>5.4323126168174358</v>
      </c>
      <c r="F240" s="10">
        <v>0.36783228741720919</v>
      </c>
      <c r="G240" s="46">
        <v>10181.830558430522</v>
      </c>
      <c r="H240" s="61"/>
      <c r="I240" s="61"/>
      <c r="J240" s="61"/>
    </row>
    <row r="241" spans="2:10" x14ac:dyDescent="0.3">
      <c r="B241" s="40">
        <v>2047</v>
      </c>
      <c r="C241" s="60">
        <v>46466679.673243314</v>
      </c>
      <c r="D241" s="60">
        <v>266082698.33886701</v>
      </c>
      <c r="E241" s="4">
        <f t="shared" si="85"/>
        <v>5.7263118477579571</v>
      </c>
      <c r="F241" s="10">
        <v>0.35368489174731654</v>
      </c>
      <c r="G241" s="46">
        <v>8262.3087734438814</v>
      </c>
      <c r="H241" s="61"/>
      <c r="I241" s="61"/>
      <c r="J241" s="61"/>
    </row>
    <row r="242" spans="2:10" x14ac:dyDescent="0.3">
      <c r="B242" s="40">
        <v>2048</v>
      </c>
      <c r="C242" s="60">
        <v>38213302.426354572</v>
      </c>
      <c r="D242" s="60">
        <v>228523045.81277025</v>
      </c>
      <c r="E242" s="4">
        <f t="shared" si="85"/>
        <v>5.9801961961592918</v>
      </c>
      <c r="F242" s="10">
        <v>0.34008162668011205</v>
      </c>
      <c r="G242" s="46">
        <v>6794.8230861428892</v>
      </c>
      <c r="H242" s="61"/>
      <c r="I242" s="61"/>
      <c r="J242" s="61"/>
    </row>
    <row r="243" spans="2:10" x14ac:dyDescent="0.3">
      <c r="B243" s="40">
        <v>2049</v>
      </c>
      <c r="C243" s="60">
        <v>31202436.998458114</v>
      </c>
      <c r="D243" s="60">
        <v>194923999.43144211</v>
      </c>
      <c r="E243" s="4">
        <f t="shared" si="85"/>
        <v>6.2470761319404122</v>
      </c>
      <c r="F243" s="10">
        <v>0.3270015641154923</v>
      </c>
      <c r="G243" s="46">
        <v>5765.0177835951026</v>
      </c>
      <c r="H243" s="61"/>
      <c r="I243" s="61"/>
      <c r="J243" s="61"/>
    </row>
    <row r="244" spans="2:10" x14ac:dyDescent="0.3">
      <c r="B244" s="40">
        <v>2050</v>
      </c>
      <c r="C244" s="60">
        <v>25299846.668405648</v>
      </c>
      <c r="D244" s="60">
        <v>165718834.9260819</v>
      </c>
      <c r="E244" s="4">
        <f t="shared" si="85"/>
        <v>6.5501912757847238</v>
      </c>
      <c r="F244" s="10">
        <v>0.31442458088028108</v>
      </c>
      <c r="G244" s="46">
        <v>4812.2036815326946</v>
      </c>
      <c r="H244" s="61"/>
      <c r="I244" s="61"/>
      <c r="J244" s="61"/>
    </row>
    <row r="245" spans="2:10" x14ac:dyDescent="0.3">
      <c r="B245" s="40">
        <v>2051</v>
      </c>
      <c r="C245" s="60">
        <v>20368537.001211062</v>
      </c>
      <c r="D245" s="60">
        <v>139965621.49739033</v>
      </c>
      <c r="E245" s="4">
        <f t="shared" si="85"/>
        <v>6.8716580620919574</v>
      </c>
      <c r="F245" s="10">
        <v>0.30233132776950106</v>
      </c>
      <c r="G245" s="46">
        <v>3651.7779140764242</v>
      </c>
      <c r="H245" s="61"/>
      <c r="I245" s="61"/>
      <c r="J245" s="61"/>
    </row>
    <row r="246" spans="2:10" x14ac:dyDescent="0.3">
      <c r="B246" s="40">
        <v>2052</v>
      </c>
      <c r="C246" s="60">
        <v>16286988.363190977</v>
      </c>
      <c r="D246" s="60">
        <v>117523470.68443948</v>
      </c>
      <c r="E246" s="4">
        <f t="shared" si="85"/>
        <v>7.2157889515071814</v>
      </c>
      <c r="F246" s="10">
        <v>0.29070319977836634</v>
      </c>
      <c r="G246" s="46">
        <v>3046.5221308468385</v>
      </c>
      <c r="H246" s="61"/>
      <c r="I246" s="61"/>
      <c r="J246" s="61"/>
    </row>
    <row r="247" spans="2:10" x14ac:dyDescent="0.3">
      <c r="B247" s="40">
        <v>2053</v>
      </c>
      <c r="C247" s="60">
        <v>12940945.512720343</v>
      </c>
      <c r="D247" s="60">
        <v>98213185.169968143</v>
      </c>
      <c r="E247" s="4">
        <f t="shared" si="85"/>
        <v>7.5893361171661828</v>
      </c>
      <c r="F247" s="10">
        <v>0.27952230747919848</v>
      </c>
      <c r="G247" s="46">
        <v>2333.7345445467431</v>
      </c>
      <c r="H247" s="61"/>
      <c r="I247" s="61"/>
      <c r="J247" s="61"/>
    </row>
    <row r="248" spans="2:10" x14ac:dyDescent="0.3">
      <c r="B248" s="40">
        <v>2054</v>
      </c>
      <c r="C248" s="60">
        <v>10224856.697500885</v>
      </c>
      <c r="D248" s="60">
        <v>81379333.503561348</v>
      </c>
      <c r="E248" s="4">
        <f t="shared" si="85"/>
        <v>7.9589705666439059</v>
      </c>
      <c r="F248" s="10">
        <v>0.26877144949922926</v>
      </c>
      <c r="G248" s="46">
        <v>1794.7316164434976</v>
      </c>
      <c r="H248" s="61"/>
      <c r="I248" s="61"/>
      <c r="J248" s="61"/>
    </row>
    <row r="249" spans="2:10" x14ac:dyDescent="0.3">
      <c r="B249" s="40">
        <v>2055</v>
      </c>
      <c r="C249" s="60">
        <v>8035575.2833723417</v>
      </c>
      <c r="D249" s="60">
        <v>67026910.076067969</v>
      </c>
      <c r="E249" s="4">
        <f t="shared" si="85"/>
        <v>8.3412708751249927</v>
      </c>
      <c r="F249" s="10">
        <v>0.25843408605695123</v>
      </c>
      <c r="G249" s="46">
        <v>1434.4624462772092</v>
      </c>
      <c r="H249" s="61"/>
      <c r="I249" s="61"/>
      <c r="J249" s="61"/>
    </row>
    <row r="250" spans="2:10" x14ac:dyDescent="0.3">
      <c r="B250" s="40">
        <v>2056</v>
      </c>
      <c r="C250" s="60">
        <v>6279165.3853031024</v>
      </c>
      <c r="D250" s="60">
        <v>54948987.208459973</v>
      </c>
      <c r="E250" s="4">
        <f t="shared" si="85"/>
        <v>8.7510017393509898</v>
      </c>
      <c r="F250" s="10">
        <v>0.24849431351629925</v>
      </c>
      <c r="G250" s="46">
        <v>1172.1928278246528</v>
      </c>
      <c r="H250" s="61"/>
      <c r="I250" s="61"/>
      <c r="J250" s="61"/>
    </row>
    <row r="251" spans="2:10" x14ac:dyDescent="0.3">
      <c r="B251" s="40">
        <v>2057</v>
      </c>
      <c r="C251" s="60">
        <v>4880866.5024760412</v>
      </c>
      <c r="D251" s="60">
        <v>44765133.176748462</v>
      </c>
      <c r="E251" s="4">
        <f t="shared" si="85"/>
        <v>9.1715545086183603</v>
      </c>
      <c r="F251" s="10">
        <v>0.23893683991951847</v>
      </c>
      <c r="G251" s="46">
        <v>861.95907325807718</v>
      </c>
      <c r="H251" s="61"/>
      <c r="I251" s="61"/>
      <c r="J251" s="61"/>
    </row>
    <row r="252" spans="2:10" x14ac:dyDescent="0.3">
      <c r="B252" s="40">
        <v>2058</v>
      </c>
      <c r="C252" s="60">
        <v>3779836.0044160737</v>
      </c>
      <c r="D252" s="60">
        <v>36145811.52716668</v>
      </c>
      <c r="E252" s="4">
        <f t="shared" si="85"/>
        <v>9.5627988846438452</v>
      </c>
      <c r="F252" s="10">
        <v>0.22974696146107546</v>
      </c>
      <c r="G252" s="46">
        <v>695.77278864904156</v>
      </c>
      <c r="H252" s="61"/>
      <c r="I252" s="61"/>
      <c r="J252" s="61"/>
    </row>
    <row r="253" spans="2:10" x14ac:dyDescent="0.3">
      <c r="B253" s="40">
        <v>2059</v>
      </c>
      <c r="C253" s="60">
        <v>2918411.1213159394</v>
      </c>
      <c r="D253" s="60">
        <v>29045916.111895602</v>
      </c>
      <c r="E253" s="4">
        <f t="shared" si="85"/>
        <v>9.9526471441071411</v>
      </c>
      <c r="F253" s="10">
        <v>0.22091053986641868</v>
      </c>
      <c r="G253" s="46">
        <v>509.83833764612689</v>
      </c>
      <c r="H253" s="61"/>
      <c r="I253" s="61"/>
      <c r="J253" s="61"/>
    </row>
    <row r="254" spans="2:10" x14ac:dyDescent="0.3">
      <c r="B254" s="40">
        <v>2060</v>
      </c>
      <c r="C254" s="60">
        <v>2242454.0636830451</v>
      </c>
      <c r="D254" s="60">
        <v>23199096.563684408</v>
      </c>
      <c r="E254" s="4">
        <f t="shared" si="85"/>
        <v>10.34540548205559</v>
      </c>
      <c r="F254" s="10">
        <v>0.2124139806407872</v>
      </c>
      <c r="G254" s="46">
        <v>393.6280592743733</v>
      </c>
      <c r="H254" s="61"/>
      <c r="I254" s="61"/>
      <c r="J254" s="61"/>
    </row>
    <row r="255" spans="2:10" x14ac:dyDescent="0.3">
      <c r="B255" s="40">
        <v>2061</v>
      </c>
      <c r="C255" s="60">
        <v>1709021.3031650116</v>
      </c>
      <c r="D255" s="60">
        <v>18372545.796707045</v>
      </c>
      <c r="E255" s="4">
        <f t="shared" si="85"/>
        <v>10.750331644598065</v>
      </c>
      <c r="F255" s="10">
        <v>0.20424421215460306</v>
      </c>
      <c r="G255" s="46">
        <v>292.04439675196437</v>
      </c>
      <c r="H255" s="61"/>
      <c r="I255" s="61"/>
      <c r="J255" s="61"/>
    </row>
    <row r="256" spans="2:10" x14ac:dyDescent="0.3">
      <c r="B256" s="40">
        <v>2062</v>
      </c>
      <c r="C256" s="60">
        <v>1289130.6936186121</v>
      </c>
      <c r="D256" s="60">
        <v>14452096.367226042</v>
      </c>
      <c r="E256" s="4">
        <f t="shared" si="85"/>
        <v>11.210730175587363</v>
      </c>
      <c r="F256" s="10">
        <v>0.19638866553327217</v>
      </c>
      <c r="G256" s="46">
        <v>217.36390696336247</v>
      </c>
      <c r="H256" s="61"/>
      <c r="I256" s="61"/>
      <c r="J256" s="61"/>
    </row>
    <row r="257" spans="2:10" x14ac:dyDescent="0.3">
      <c r="B257" s="40">
        <v>2063</v>
      </c>
      <c r="C257" s="60">
        <v>969633.3706285957</v>
      </c>
      <c r="D257" s="60">
        <v>11377619.879221529</v>
      </c>
      <c r="E257" s="4">
        <f t="shared" si="85"/>
        <v>11.733940088969529</v>
      </c>
      <c r="F257" s="10">
        <v>0.18883525532045398</v>
      </c>
      <c r="G257" s="46">
        <v>170.82787347305583</v>
      </c>
      <c r="H257" s="61"/>
      <c r="I257" s="61"/>
      <c r="J257" s="61"/>
    </row>
    <row r="258" spans="2:10" x14ac:dyDescent="0.3">
      <c r="B258" s="40">
        <v>2064</v>
      </c>
      <c r="C258" s="60">
        <v>729176.22932856262</v>
      </c>
      <c r="D258" s="60">
        <v>8874818.4336107206</v>
      </c>
      <c r="E258" s="4">
        <f t="shared" si="85"/>
        <v>12.171019949159339</v>
      </c>
      <c r="F258" s="10">
        <v>0.18157236088505194</v>
      </c>
      <c r="G258" s="46">
        <v>123.68265305842614</v>
      </c>
      <c r="H258" s="61"/>
      <c r="I258" s="61"/>
      <c r="J258" s="61"/>
    </row>
    <row r="259" spans="2:10" x14ac:dyDescent="0.3">
      <c r="B259" s="40">
        <v>2065</v>
      </c>
      <c r="C259" s="60">
        <v>545281.56901805394</v>
      </c>
      <c r="D259" s="60">
        <v>6861643.1115782484</v>
      </c>
      <c r="E259" s="4">
        <f t="shared" si="85"/>
        <v>12.583669614828048</v>
      </c>
      <c r="F259" s="10">
        <v>0.17458880854331918</v>
      </c>
      <c r="G259" s="46">
        <v>93.979219830518161</v>
      </c>
      <c r="H259" s="61"/>
      <c r="I259" s="61"/>
      <c r="J259" s="61"/>
    </row>
    <row r="260" spans="2:10" x14ac:dyDescent="0.3">
      <c r="B260" s="40">
        <v>2066</v>
      </c>
      <c r="C260" s="60">
        <v>403036.47732985433</v>
      </c>
      <c r="D260" s="60">
        <v>5280080.7208819455</v>
      </c>
      <c r="E260" s="4">
        <f t="shared" ref="E260:E274" si="86">D260/C260</f>
        <v>13.100751465135017</v>
      </c>
      <c r="F260" s="10">
        <v>0.16787385436857613</v>
      </c>
      <c r="G260" s="46">
        <v>66.536896350793697</v>
      </c>
      <c r="H260" s="61"/>
      <c r="I260" s="61"/>
      <c r="J260" s="61"/>
    </row>
    <row r="261" spans="2:10" x14ac:dyDescent="0.3">
      <c r="B261" s="40">
        <v>2067</v>
      </c>
      <c r="C261" s="60">
        <v>292642.66893220576</v>
      </c>
      <c r="D261" s="60">
        <v>4012179.3820655737</v>
      </c>
      <c r="E261" s="4">
        <f t="shared" si="86"/>
        <v>13.710165358678587</v>
      </c>
      <c r="F261" s="10">
        <v>0.16141716766209241</v>
      </c>
      <c r="G261" s="46">
        <v>49.481913601756773</v>
      </c>
      <c r="H261" s="61"/>
      <c r="I261" s="61"/>
      <c r="J261" s="61"/>
    </row>
    <row r="262" spans="2:10" x14ac:dyDescent="0.3">
      <c r="B262" s="40">
        <v>2068</v>
      </c>
      <c r="C262" s="60">
        <v>212560.63264344487</v>
      </c>
      <c r="D262" s="60">
        <v>3013791.1684073182</v>
      </c>
      <c r="E262" s="4">
        <f t="shared" si="86"/>
        <v>14.178501121902171</v>
      </c>
      <c r="F262" s="10">
        <v>0.15520881505970421</v>
      </c>
      <c r="G262" s="46">
        <v>37.782185372595222</v>
      </c>
      <c r="H262" s="61"/>
      <c r="I262" s="61"/>
      <c r="J262" s="61"/>
    </row>
    <row r="263" spans="2:10" x14ac:dyDescent="0.3">
      <c r="B263" s="40">
        <v>2069</v>
      </c>
      <c r="C263" s="60">
        <v>154155.04798114806</v>
      </c>
      <c r="D263" s="60">
        <v>2217290.285975053</v>
      </c>
      <c r="E263" s="4">
        <f t="shared" si="86"/>
        <v>14.383507481676565</v>
      </c>
      <c r="F263" s="10">
        <v>0.1492392452497156</v>
      </c>
      <c r="G263" s="46">
        <v>25.683604772532522</v>
      </c>
      <c r="H263" s="61"/>
      <c r="I263" s="61"/>
      <c r="J263" s="61"/>
    </row>
    <row r="264" spans="2:10" x14ac:dyDescent="0.3">
      <c r="B264" s="40">
        <v>2070</v>
      </c>
      <c r="C264" s="60">
        <v>110449.93664353107</v>
      </c>
      <c r="D264" s="60">
        <v>1613701.0083690374</v>
      </c>
      <c r="E264" s="4">
        <f t="shared" si="86"/>
        <v>14.610248384090406</v>
      </c>
      <c r="F264" s="10">
        <v>0.14349927427857267</v>
      </c>
      <c r="G264" s="46">
        <v>19.066989751682659</v>
      </c>
      <c r="H264" s="61"/>
      <c r="I264" s="61"/>
      <c r="J264" s="61"/>
    </row>
    <row r="265" spans="2:10" x14ac:dyDescent="0.3">
      <c r="B265" s="40">
        <v>2071</v>
      </c>
      <c r="C265" s="60">
        <v>79463.635169200395</v>
      </c>
      <c r="D265" s="60">
        <v>1161222.1152628211</v>
      </c>
      <c r="E265" s="4">
        <f t="shared" si="86"/>
        <v>14.613251870371309</v>
      </c>
      <c r="F265" s="10">
        <v>0.13798007142170451</v>
      </c>
      <c r="G265" s="46">
        <v>13.336156534860658</v>
      </c>
      <c r="H265" s="61"/>
      <c r="I265" s="61"/>
      <c r="J265" s="61"/>
    </row>
    <row r="266" spans="2:10" x14ac:dyDescent="0.3">
      <c r="B266" s="40">
        <v>2072</v>
      </c>
      <c r="C266" s="60">
        <v>57259.446447585426</v>
      </c>
      <c r="D266" s="60">
        <v>820904.73722795548</v>
      </c>
      <c r="E266" s="4">
        <f t="shared" si="86"/>
        <v>14.336581789686027</v>
      </c>
      <c r="F266" s="10">
        <v>0.13267314559779278</v>
      </c>
      <c r="G266" s="46">
        <v>9.3915242214827348</v>
      </c>
      <c r="H266" s="61"/>
      <c r="I266" s="61"/>
      <c r="J266" s="61"/>
    </row>
    <row r="267" spans="2:10" x14ac:dyDescent="0.3">
      <c r="B267" s="40">
        <v>2073</v>
      </c>
      <c r="C267" s="60">
        <v>40637.305305107606</v>
      </c>
      <c r="D267" s="60">
        <v>576289.39944154001</v>
      </c>
      <c r="E267" s="4">
        <f t="shared" si="86"/>
        <v>14.181289706950809</v>
      </c>
      <c r="F267" s="10">
        <v>0.12757033230556999</v>
      </c>
      <c r="G267" s="46">
        <v>6.3367751523615858</v>
      </c>
      <c r="H267" s="61"/>
      <c r="I267" s="61"/>
      <c r="J267" s="61"/>
    </row>
    <row r="268" spans="2:10" x14ac:dyDescent="0.3">
      <c r="B268" s="40">
        <v>2074</v>
      </c>
      <c r="C268" s="60">
        <v>28008.858557067681</v>
      </c>
      <c r="D268" s="60">
        <v>402719.81028176087</v>
      </c>
      <c r="E268" s="4">
        <f t="shared" si="86"/>
        <v>14.378301402794568</v>
      </c>
      <c r="F268" s="10">
        <v>0.12266378106304804</v>
      </c>
      <c r="G268" s="46">
        <v>4.1056806949528006</v>
      </c>
      <c r="H268" s="61"/>
      <c r="I268" s="61"/>
      <c r="J268" s="61"/>
    </row>
    <row r="269" spans="2:10" x14ac:dyDescent="0.3">
      <c r="B269" s="40">
        <v>2075</v>
      </c>
      <c r="C269" s="60">
        <v>19428.383379866926</v>
      </c>
      <c r="D269" s="60">
        <v>280236.57657196233</v>
      </c>
      <c r="E269" s="4">
        <f t="shared" si="86"/>
        <v>14.424081051559</v>
      </c>
      <c r="F269" s="10">
        <v>0.11794594332985389</v>
      </c>
      <c r="G269" s="46">
        <v>2.7904133241967042</v>
      </c>
      <c r="H269" s="61"/>
      <c r="I269" s="61"/>
      <c r="J269" s="61"/>
    </row>
    <row r="270" spans="2:10" x14ac:dyDescent="0.3">
      <c r="B270" s="40">
        <v>2076</v>
      </c>
      <c r="C270" s="60">
        <v>13518.112303391326</v>
      </c>
      <c r="D270" s="60">
        <v>192690.6119346323</v>
      </c>
      <c r="E270" s="4">
        <f t="shared" si="86"/>
        <v>14.254254411415969</v>
      </c>
      <c r="F270" s="10">
        <v>0.11340956089409025</v>
      </c>
      <c r="G270" s="46">
        <v>1.976701961327757</v>
      </c>
      <c r="H270" s="61"/>
      <c r="I270" s="61"/>
      <c r="J270" s="61"/>
    </row>
    <row r="271" spans="2:10" x14ac:dyDescent="0.3">
      <c r="B271" s="40">
        <v>2077</v>
      </c>
      <c r="C271" s="60">
        <v>9192.7105334627231</v>
      </c>
      <c r="D271" s="60">
        <v>130991.99976149439</v>
      </c>
      <c r="E271" s="4">
        <f t="shared" si="86"/>
        <v>14.249551237871094</v>
      </c>
      <c r="F271" s="10">
        <v>0.10904765470585603</v>
      </c>
      <c r="G271" s="46">
        <v>1.3010699122324858</v>
      </c>
      <c r="H271" s="61"/>
      <c r="I271" s="61"/>
      <c r="J271" s="61"/>
    </row>
    <row r="272" spans="2:10" x14ac:dyDescent="0.3">
      <c r="B272" s="40">
        <v>2078</v>
      </c>
      <c r="C272" s="60">
        <v>6318.8409221398115</v>
      </c>
      <c r="D272" s="60">
        <v>87626.691635378433</v>
      </c>
      <c r="E272" s="4">
        <f t="shared" si="86"/>
        <v>13.867526135743347</v>
      </c>
      <c r="F272" s="10">
        <v>0.10485351414024617</v>
      </c>
      <c r="G272" s="46">
        <v>0.89062270357576501</v>
      </c>
      <c r="H272" s="61"/>
      <c r="I272" s="61"/>
      <c r="J272" s="61"/>
    </row>
    <row r="273" spans="2:10" x14ac:dyDescent="0.3">
      <c r="B273" s="40">
        <v>2079</v>
      </c>
      <c r="C273" s="60">
        <v>4361.2794270350641</v>
      </c>
      <c r="D273" s="60">
        <v>58186.21430620992</v>
      </c>
      <c r="E273" s="4">
        <f t="shared" si="86"/>
        <v>13.341546965672583</v>
      </c>
      <c r="F273" s="10">
        <v>0.10082068667331362</v>
      </c>
      <c r="G273" s="46">
        <v>0.57545857863008265</v>
      </c>
      <c r="H273" s="61"/>
      <c r="I273" s="61"/>
      <c r="J273" s="61"/>
    </row>
    <row r="274" spans="2:10" x14ac:dyDescent="0.3">
      <c r="B274" s="40">
        <v>2080</v>
      </c>
      <c r="C274" s="60">
        <v>3008.8569661265556</v>
      </c>
      <c r="D274" s="60">
        <v>37848.208280969666</v>
      </c>
      <c r="E274" s="4">
        <f t="shared" si="86"/>
        <v>12.578932367693589</v>
      </c>
      <c r="F274" s="10">
        <v>9.6942967955109274E-2</v>
      </c>
      <c r="G274" s="46">
        <v>0.3525257353447398</v>
      </c>
      <c r="H274" s="61"/>
      <c r="I274" s="61"/>
      <c r="J274" s="61"/>
    </row>
    <row r="275" spans="2:10" x14ac:dyDescent="0.3">
      <c r="B275" s="49"/>
      <c r="C275" s="50"/>
      <c r="D275" s="50"/>
      <c r="E275" s="50"/>
      <c r="F275" s="50"/>
      <c r="G275" s="51"/>
    </row>
    <row r="276" spans="2:10" x14ac:dyDescent="0.3">
      <c r="B276" s="40" t="s">
        <v>6</v>
      </c>
      <c r="C276" s="52">
        <f>SUMPRODUCT(C195:C214,F195:F214)</f>
        <v>7137315571.4027414</v>
      </c>
      <c r="D276" s="52">
        <f>SUMPRODUCT(D195:D214,F195:F214)</f>
        <v>3122436074.9654856</v>
      </c>
      <c r="E276" s="4">
        <f>IFERROR(D276/C276,0)</f>
        <v>0.43748045658457746</v>
      </c>
      <c r="F276" s="50"/>
      <c r="G276" s="53"/>
    </row>
    <row r="277" spans="2:10" x14ac:dyDescent="0.3">
      <c r="B277" s="40" t="s">
        <v>7</v>
      </c>
      <c r="C277" s="52">
        <f>SUMPRODUCT(C215:C274,F215:F274)</f>
        <v>6989125337.3890362</v>
      </c>
      <c r="D277" s="52">
        <f>SUMPRODUCT(D215:D274,F215:F274)</f>
        <v>11107414093.575012</v>
      </c>
      <c r="E277" s="4">
        <f>IFERROR(D277/C277,0)</f>
        <v>1.5892423668745461</v>
      </c>
      <c r="F277" s="50"/>
      <c r="G277" s="53"/>
    </row>
    <row r="278" spans="2:10" ht="15" thickBot="1" x14ac:dyDescent="0.35">
      <c r="B278" s="47" t="s">
        <v>8</v>
      </c>
      <c r="C278" s="54">
        <f>SUM(C276:C277)</f>
        <v>14126440908.791779</v>
      </c>
      <c r="D278" s="54">
        <f>SUM(D276:D277)</f>
        <v>14229850168.540497</v>
      </c>
      <c r="E278" s="6">
        <f>IFERROR(D278/C278,0)</f>
        <v>1.0073202627906339</v>
      </c>
      <c r="F278" s="55"/>
      <c r="G278" s="56"/>
    </row>
  </sheetData>
  <mergeCells count="9">
    <mergeCell ref="B191:G191"/>
    <mergeCell ref="B3:G3"/>
    <mergeCell ref="B97:G97"/>
    <mergeCell ref="B98:G98"/>
    <mergeCell ref="B4:G4"/>
    <mergeCell ref="B5:G5"/>
    <mergeCell ref="B99:G99"/>
    <mergeCell ref="B189:G189"/>
    <mergeCell ref="B190:G190"/>
  </mergeCells>
  <pageMargins left="0.7" right="0.7" top="0.75" bottom="0.75" header="0.3" footer="0.3"/>
  <pageSetup orientation="portrait" verticalDpi="0" r:id="rId1"/>
  <ignoredErrors>
    <ignoredError sqref="C90:D91 C276:D277 C184:D18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14CA6-5D9C-4CC0-919B-63A5EFCAB535}">
  <dimension ref="B1:G275"/>
  <sheetViews>
    <sheetView topLeftCell="A60" workbookViewId="0">
      <selection activeCell="M263" sqref="M263"/>
    </sheetView>
  </sheetViews>
  <sheetFormatPr defaultRowHeight="14.4" x14ac:dyDescent="0.3"/>
  <cols>
    <col min="1" max="1" width="1.5546875" customWidth="1"/>
    <col min="2" max="6" width="18.109375" customWidth="1"/>
    <col min="7" max="7" width="18.33203125" customWidth="1"/>
    <col min="8" max="8" width="11.88671875" customWidth="1"/>
  </cols>
  <sheetData>
    <row r="1" spans="2:7" ht="15" thickBot="1" x14ac:dyDescent="0.35"/>
    <row r="2" spans="2:7" x14ac:dyDescent="0.3">
      <c r="B2" s="33"/>
      <c r="C2" s="34"/>
      <c r="D2" s="34"/>
      <c r="E2" s="34"/>
      <c r="F2" s="34"/>
      <c r="G2" s="35"/>
    </row>
    <row r="3" spans="2:7" x14ac:dyDescent="0.3">
      <c r="B3" s="74" t="s">
        <v>32</v>
      </c>
      <c r="C3" s="75"/>
      <c r="D3" s="75"/>
      <c r="E3" s="75"/>
      <c r="F3" s="75"/>
      <c r="G3" s="76"/>
    </row>
    <row r="4" spans="2:7" x14ac:dyDescent="0.3">
      <c r="B4" s="74" t="s">
        <v>35</v>
      </c>
      <c r="C4" s="75"/>
      <c r="D4" s="75"/>
      <c r="E4" s="75"/>
      <c r="F4" s="75"/>
      <c r="G4" s="76"/>
    </row>
    <row r="5" spans="2:7" x14ac:dyDescent="0.3">
      <c r="B5" s="74" t="s">
        <v>24</v>
      </c>
      <c r="C5" s="75"/>
      <c r="D5" s="75"/>
      <c r="E5" s="75"/>
      <c r="F5" s="75"/>
      <c r="G5" s="76"/>
    </row>
    <row r="6" spans="2:7" x14ac:dyDescent="0.3">
      <c r="B6" s="36"/>
      <c r="C6" s="37"/>
      <c r="D6" s="37"/>
      <c r="E6" s="37"/>
      <c r="F6" s="38">
        <v>0.04</v>
      </c>
      <c r="G6" s="39"/>
    </row>
    <row r="7" spans="2:7" x14ac:dyDescent="0.3">
      <c r="B7" s="40" t="s">
        <v>0</v>
      </c>
      <c r="C7" s="41" t="s">
        <v>1</v>
      </c>
      <c r="D7" s="41" t="s">
        <v>2</v>
      </c>
      <c r="E7" s="41" t="s">
        <v>12</v>
      </c>
      <c r="F7" s="41" t="s">
        <v>9</v>
      </c>
      <c r="G7" s="42"/>
    </row>
    <row r="8" spans="2:7" x14ac:dyDescent="0.3">
      <c r="B8" s="43" t="s">
        <v>3</v>
      </c>
      <c r="C8" s="44" t="s">
        <v>4</v>
      </c>
      <c r="D8" s="44" t="s">
        <v>5</v>
      </c>
      <c r="E8" s="44" t="s">
        <v>13</v>
      </c>
      <c r="F8" s="44" t="s">
        <v>10</v>
      </c>
      <c r="G8" s="45" t="s">
        <v>11</v>
      </c>
    </row>
    <row r="9" spans="2:7" x14ac:dyDescent="0.3">
      <c r="B9" s="40">
        <v>2001</v>
      </c>
      <c r="C9" s="3">
        <f>SUM(C102,C193)</f>
        <v>41001375.717861295</v>
      </c>
      <c r="D9" s="3">
        <f>SUM(D102,D193)</f>
        <v>1239956.0636380622</v>
      </c>
      <c r="E9" s="4">
        <f>D9/C9</f>
        <v>3.0241816083695559E-2</v>
      </c>
      <c r="F9" s="10">
        <v>2.1485730121177244</v>
      </c>
      <c r="G9" s="46">
        <f>SUM(G102,G193)</f>
        <v>63311.97750963748</v>
      </c>
    </row>
    <row r="10" spans="2:7" x14ac:dyDescent="0.3">
      <c r="B10" s="40">
        <v>2002</v>
      </c>
      <c r="C10" s="3">
        <f t="shared" ref="C10:D10" si="0">SUM(C103,C194)</f>
        <v>254312952.7933827</v>
      </c>
      <c r="D10" s="3">
        <f t="shared" si="0"/>
        <v>19901123.378997792</v>
      </c>
      <c r="E10" s="4">
        <f t="shared" ref="E10:E73" si="1">D10/C10</f>
        <v>7.8254462308754352E-2</v>
      </c>
      <c r="F10" s="10">
        <v>2.0659355885747352</v>
      </c>
      <c r="G10" s="46">
        <f t="shared" ref="G10:G73" si="2">SUM(G104,G196)</f>
        <v>307678.9485673114</v>
      </c>
    </row>
    <row r="11" spans="2:7" x14ac:dyDescent="0.3">
      <c r="B11" s="40">
        <v>2003</v>
      </c>
      <c r="C11" s="3">
        <f t="shared" ref="C11:D11" si="3">SUM(C104,C195)</f>
        <v>509328858.43791717</v>
      </c>
      <c r="D11" s="3">
        <f t="shared" si="3"/>
        <v>35664748.30471158</v>
      </c>
      <c r="E11" s="4">
        <f t="shared" si="1"/>
        <v>7.002302680058882E-2</v>
      </c>
      <c r="F11" s="10">
        <v>1.9864765274757068</v>
      </c>
      <c r="G11" s="46">
        <f t="shared" si="2"/>
        <v>312144.06645654875</v>
      </c>
    </row>
    <row r="12" spans="2:7" x14ac:dyDescent="0.3">
      <c r="B12" s="40">
        <v>2004</v>
      </c>
      <c r="C12" s="3">
        <f t="shared" ref="C12:D12" si="4">SUM(C105,C196)</f>
        <v>597310517.50392699</v>
      </c>
      <c r="D12" s="3">
        <f t="shared" si="4"/>
        <v>52410313.521194875</v>
      </c>
      <c r="E12" s="4">
        <f t="shared" si="1"/>
        <v>8.774383170115585E-2</v>
      </c>
      <c r="F12" s="10">
        <v>1.9100735841112564</v>
      </c>
      <c r="G12" s="46">
        <f t="shared" si="2"/>
        <v>323466.42857027281</v>
      </c>
    </row>
    <row r="13" spans="2:7" x14ac:dyDescent="0.3">
      <c r="B13" s="40">
        <v>2005</v>
      </c>
      <c r="C13" s="3">
        <f t="shared" ref="C13:D13" si="5">SUM(C106,C197)</f>
        <v>669198772.27044785</v>
      </c>
      <c r="D13" s="3">
        <f t="shared" si="5"/>
        <v>86919303.127271086</v>
      </c>
      <c r="E13" s="4">
        <f t="shared" si="1"/>
        <v>0.12988562849924626</v>
      </c>
      <c r="F13" s="10">
        <v>1.8366092154915925</v>
      </c>
      <c r="G13" s="46">
        <f t="shared" si="2"/>
        <v>322037.19337125204</v>
      </c>
    </row>
    <row r="14" spans="2:7" x14ac:dyDescent="0.3">
      <c r="B14" s="40">
        <v>2006</v>
      </c>
      <c r="C14" s="3">
        <f t="shared" ref="C14:D14" si="6">SUM(C107,C198)</f>
        <v>665962758.4865905</v>
      </c>
      <c r="D14" s="3">
        <f t="shared" si="6"/>
        <v>103308450.85808469</v>
      </c>
      <c r="E14" s="4">
        <f t="shared" si="1"/>
        <v>0.15512646847228298</v>
      </c>
      <c r="F14" s="10">
        <v>1.7659703995111466</v>
      </c>
      <c r="G14" s="46">
        <f t="shared" si="2"/>
        <v>303771.45335979509</v>
      </c>
    </row>
    <row r="15" spans="2:7" x14ac:dyDescent="0.3">
      <c r="B15" s="40">
        <v>2007</v>
      </c>
      <c r="C15" s="3">
        <f t="shared" ref="C15:D15" si="7">SUM(C108,C199)</f>
        <v>671772930.45526123</v>
      </c>
      <c r="D15" s="3">
        <f t="shared" si="7"/>
        <v>120616972.67322186</v>
      </c>
      <c r="E15" s="4">
        <f t="shared" si="1"/>
        <v>0.17955021288440368</v>
      </c>
      <c r="F15" s="10">
        <v>1.6980484610684101</v>
      </c>
      <c r="G15" s="46">
        <f t="shared" si="2"/>
        <v>315652.38495473081</v>
      </c>
    </row>
    <row r="16" spans="2:7" x14ac:dyDescent="0.3">
      <c r="B16" s="40">
        <v>2008</v>
      </c>
      <c r="C16" s="3">
        <f t="shared" ref="C16:D16" si="8">SUM(C109,C200)</f>
        <v>658444376.95246172</v>
      </c>
      <c r="D16" s="3">
        <f t="shared" si="8"/>
        <v>154680595.93211889</v>
      </c>
      <c r="E16" s="4">
        <f t="shared" si="1"/>
        <v>0.23491824267380221</v>
      </c>
      <c r="F16" s="10">
        <v>1.6327389048734713</v>
      </c>
      <c r="G16" s="46">
        <f t="shared" si="2"/>
        <v>290208.33317366155</v>
      </c>
    </row>
    <row r="17" spans="2:7" x14ac:dyDescent="0.3">
      <c r="B17" s="40">
        <v>2009</v>
      </c>
      <c r="C17" s="3">
        <f t="shared" ref="C17:D17" si="9">SUM(C110,C201)</f>
        <v>609415106.03650141</v>
      </c>
      <c r="D17" s="3">
        <f t="shared" si="9"/>
        <v>212419464.00561905</v>
      </c>
      <c r="E17" s="4">
        <f t="shared" si="1"/>
        <v>0.34856284641046625</v>
      </c>
      <c r="F17" s="10">
        <v>1.5699412546860301</v>
      </c>
      <c r="G17" s="46">
        <f t="shared" si="2"/>
        <v>289574.85926153755</v>
      </c>
    </row>
    <row r="18" spans="2:7" x14ac:dyDescent="0.3">
      <c r="B18" s="40">
        <v>2010</v>
      </c>
      <c r="C18" s="3">
        <f t="shared" ref="C18:D18" si="10">SUM(C111,C202)</f>
        <v>600436276.44839859</v>
      </c>
      <c r="D18" s="3">
        <f t="shared" si="10"/>
        <v>254218188.64621139</v>
      </c>
      <c r="E18" s="4">
        <f t="shared" si="1"/>
        <v>0.42338912323872369</v>
      </c>
      <c r="F18" s="10">
        <v>1.5095588987365673</v>
      </c>
      <c r="G18" s="46">
        <f t="shared" si="2"/>
        <v>279792.47148302925</v>
      </c>
    </row>
    <row r="19" spans="2:7" x14ac:dyDescent="0.3">
      <c r="B19" s="40">
        <v>2011</v>
      </c>
      <c r="C19" s="3">
        <f t="shared" ref="C19:D19" si="11">SUM(C112,C203)</f>
        <v>602639666.62590694</v>
      </c>
      <c r="D19" s="3">
        <f t="shared" si="11"/>
        <v>247699270.35662174</v>
      </c>
      <c r="E19" s="4">
        <f t="shared" si="1"/>
        <v>0.41102384073629677</v>
      </c>
      <c r="F19" s="10">
        <v>1.4514989410928532</v>
      </c>
      <c r="G19" s="46">
        <f t="shared" si="2"/>
        <v>281047.65458772506</v>
      </c>
    </row>
    <row r="20" spans="2:7" x14ac:dyDescent="0.3">
      <c r="B20" s="40">
        <v>2012</v>
      </c>
      <c r="C20" s="3">
        <f t="shared" ref="C20:D20" si="12">SUM(C113,C204)</f>
        <v>589417534.1874907</v>
      </c>
      <c r="D20" s="3">
        <f t="shared" si="12"/>
        <v>279015474.64904535</v>
      </c>
      <c r="E20" s="4">
        <f t="shared" si="1"/>
        <v>0.47337491415769783</v>
      </c>
      <c r="F20" s="10">
        <v>1.3956720587431279</v>
      </c>
      <c r="G20" s="46">
        <f t="shared" si="2"/>
        <v>281074.02251486795</v>
      </c>
    </row>
    <row r="21" spans="2:7" x14ac:dyDescent="0.3">
      <c r="B21" s="40">
        <v>2013</v>
      </c>
      <c r="C21" s="3">
        <f t="shared" ref="C21:D21" si="13">SUM(C114,C205)</f>
        <v>567364537.04123127</v>
      </c>
      <c r="D21" s="3">
        <f t="shared" si="13"/>
        <v>326204264.65613848</v>
      </c>
      <c r="E21" s="4">
        <f t="shared" si="1"/>
        <v>0.57494651737888347</v>
      </c>
      <c r="F21" s="10">
        <v>1.3419923641760845</v>
      </c>
      <c r="G21" s="46">
        <f t="shared" si="2"/>
        <v>268025.73928014026</v>
      </c>
    </row>
    <row r="22" spans="2:7" x14ac:dyDescent="0.3">
      <c r="B22" s="40">
        <v>2014</v>
      </c>
      <c r="C22" s="3">
        <f t="shared" ref="C22:D22" si="14">SUM(C115,C206)</f>
        <v>603728392.19268584</v>
      </c>
      <c r="D22" s="3">
        <f t="shared" si="14"/>
        <v>330463983.49615353</v>
      </c>
      <c r="E22" s="4">
        <f t="shared" si="1"/>
        <v>0.54737194369133246</v>
      </c>
      <c r="F22" s="10">
        <v>1.2903772732462351</v>
      </c>
      <c r="G22" s="46">
        <f t="shared" si="2"/>
        <v>262644.26122324832</v>
      </c>
    </row>
    <row r="23" spans="2:7" x14ac:dyDescent="0.3">
      <c r="B23" s="40">
        <v>2015</v>
      </c>
      <c r="C23" s="3">
        <f t="shared" ref="C23:D23" si="15">SUM(C116,C207)</f>
        <v>681878882.70647311</v>
      </c>
      <c r="D23" s="3">
        <f t="shared" si="15"/>
        <v>346357822.01249069</v>
      </c>
      <c r="E23" s="4">
        <f t="shared" si="1"/>
        <v>0.50794625086166012</v>
      </c>
      <c r="F23" s="10">
        <v>1.2407473781213798</v>
      </c>
      <c r="G23" s="46">
        <f t="shared" si="2"/>
        <v>257484.38971204212</v>
      </c>
    </row>
    <row r="24" spans="2:7" x14ac:dyDescent="0.3">
      <c r="B24" s="40">
        <v>2016</v>
      </c>
      <c r="C24" s="3">
        <f t="shared" ref="C24:D24" si="16">SUM(C117,C208)</f>
        <v>771323533.08312857</v>
      </c>
      <c r="D24" s="3">
        <f t="shared" si="16"/>
        <v>355142457.30378425</v>
      </c>
      <c r="E24" s="4">
        <f t="shared" si="1"/>
        <v>0.46043254493248964</v>
      </c>
      <c r="F24" s="10">
        <v>1.1930263251167113</v>
      </c>
      <c r="G24" s="46">
        <f t="shared" si="2"/>
        <v>249297.75359167074</v>
      </c>
    </row>
    <row r="25" spans="2:7" x14ac:dyDescent="0.3">
      <c r="B25" s="40">
        <v>2017</v>
      </c>
      <c r="C25" s="3">
        <f t="shared" ref="C25:D25" si="17">SUM(C118,C209)</f>
        <v>777373061.75051498</v>
      </c>
      <c r="D25" s="3">
        <f t="shared" si="17"/>
        <v>290250601.867091</v>
      </c>
      <c r="E25" s="4">
        <f t="shared" si="1"/>
        <v>0.3733736299190698</v>
      </c>
      <c r="F25" s="10">
        <v>1.147140697227607</v>
      </c>
      <c r="G25" s="46">
        <f t="shared" si="2"/>
        <v>248556.45071249147</v>
      </c>
    </row>
    <row r="26" spans="2:7" x14ac:dyDescent="0.3">
      <c r="B26" s="40">
        <v>2018</v>
      </c>
      <c r="C26" s="3">
        <f t="shared" ref="C26:D26" si="18">SUM(C119,C210)</f>
        <v>732591541.33120561</v>
      </c>
      <c r="D26" s="3">
        <f t="shared" si="18"/>
        <v>210290399.34274876</v>
      </c>
      <c r="E26" s="4">
        <f t="shared" si="1"/>
        <v>0.28704999645590529</v>
      </c>
      <c r="F26" s="10">
        <v>1.1030199011803914</v>
      </c>
      <c r="G26" s="46">
        <f t="shared" si="2"/>
        <v>240784.99921740315</v>
      </c>
    </row>
    <row r="27" spans="2:7" x14ac:dyDescent="0.3">
      <c r="B27" s="40">
        <v>2019</v>
      </c>
      <c r="C27" s="3">
        <f t="shared" ref="C27:D27" si="19">SUM(C120,C211)</f>
        <v>948459511.81732273</v>
      </c>
      <c r="D27" s="3">
        <f t="shared" si="19"/>
        <v>134883239.08264622</v>
      </c>
      <c r="E27" s="4">
        <f t="shared" si="1"/>
        <v>0.14221296470968947</v>
      </c>
      <c r="F27" s="10">
        <v>1.0605960588272993</v>
      </c>
      <c r="G27" s="46">
        <f t="shared" si="2"/>
        <v>224876.42311761092</v>
      </c>
    </row>
    <row r="28" spans="2:7" ht="15" thickBot="1" x14ac:dyDescent="0.35">
      <c r="B28" s="47">
        <v>2020</v>
      </c>
      <c r="C28" s="5">
        <f t="shared" ref="C28:D28" si="20">SUM(C121,C212)</f>
        <v>1199829929.1899581</v>
      </c>
      <c r="D28" s="5">
        <f t="shared" si="20"/>
        <v>715407931.97908378</v>
      </c>
      <c r="E28" s="6">
        <f t="shared" si="1"/>
        <v>0.59625778168584076</v>
      </c>
      <c r="F28" s="7">
        <v>1.019803902718557</v>
      </c>
      <c r="G28" s="48">
        <f t="shared" si="2"/>
        <v>227802.87970723506</v>
      </c>
    </row>
    <row r="29" spans="2:7" x14ac:dyDescent="0.3">
      <c r="B29" s="40">
        <v>2021</v>
      </c>
      <c r="C29" s="3">
        <f t="shared" ref="C29:D29" si="21">SUM(C122,C213)</f>
        <v>1358720161.5869675</v>
      </c>
      <c r="D29" s="3">
        <f t="shared" si="21"/>
        <v>750572045.7892251</v>
      </c>
      <c r="E29" s="4">
        <f t="shared" si="1"/>
        <v>0.55241106079751312</v>
      </c>
      <c r="F29" s="10">
        <v>0.98058067569092011</v>
      </c>
      <c r="G29" s="46">
        <f t="shared" si="2"/>
        <v>215272.4711013643</v>
      </c>
    </row>
    <row r="30" spans="2:7" x14ac:dyDescent="0.3">
      <c r="B30" s="40">
        <v>2022</v>
      </c>
      <c r="C30" s="3">
        <f t="shared" ref="C30:D30" si="22">SUM(C123,C214)</f>
        <v>1357284396.8609405</v>
      </c>
      <c r="D30" s="3">
        <f t="shared" si="22"/>
        <v>765820270.86639595</v>
      </c>
      <c r="E30" s="4">
        <f t="shared" si="1"/>
        <v>0.56422977574747546</v>
      </c>
      <c r="F30" s="10">
        <v>0.94286603431819238</v>
      </c>
      <c r="G30" s="46">
        <f t="shared" si="2"/>
        <v>194602.6909147696</v>
      </c>
    </row>
    <row r="31" spans="2:7" x14ac:dyDescent="0.3">
      <c r="B31" s="40">
        <v>2023</v>
      </c>
      <c r="C31" s="3">
        <f t="shared" ref="C31:D31" si="23">SUM(C124,C215)</f>
        <v>1318143781.9477777</v>
      </c>
      <c r="D31" s="3">
        <f t="shared" si="23"/>
        <v>834995256.72550821</v>
      </c>
      <c r="E31" s="4">
        <f t="shared" si="1"/>
        <v>0.63346295613644144</v>
      </c>
      <c r="F31" s="10">
        <v>0.9066019560751849</v>
      </c>
      <c r="G31" s="46">
        <f t="shared" si="2"/>
        <v>192267.66414961277</v>
      </c>
    </row>
    <row r="32" spans="2:7" x14ac:dyDescent="0.3">
      <c r="B32" s="40">
        <v>2024</v>
      </c>
      <c r="C32" s="3">
        <f t="shared" ref="C32:D32" si="24">SUM(C125,C216)</f>
        <v>1238234752.6770155</v>
      </c>
      <c r="D32" s="3">
        <f t="shared" si="24"/>
        <v>870614368.69731641</v>
      </c>
      <c r="E32" s="4">
        <f t="shared" si="1"/>
        <v>0.70310929879417605</v>
      </c>
      <c r="F32" s="10">
        <v>0.87173265007229317</v>
      </c>
      <c r="G32" s="46">
        <f t="shared" si="2"/>
        <v>172079.70261281508</v>
      </c>
    </row>
    <row r="33" spans="2:7" x14ac:dyDescent="0.3">
      <c r="B33" s="40">
        <v>2025</v>
      </c>
      <c r="C33" s="3">
        <f t="shared" ref="C33:D33" si="25">SUM(C126,C217)</f>
        <v>1145763920.8299596</v>
      </c>
      <c r="D33" s="3">
        <f t="shared" si="25"/>
        <v>927253244.64643216</v>
      </c>
      <c r="E33" s="4">
        <f t="shared" si="1"/>
        <v>0.80928822053914529</v>
      </c>
      <c r="F33" s="10">
        <v>0.83820447122335884</v>
      </c>
      <c r="G33" s="46">
        <f t="shared" si="2"/>
        <v>172201.44139429645</v>
      </c>
    </row>
    <row r="34" spans="2:7" x14ac:dyDescent="0.3">
      <c r="B34" s="40">
        <v>2026</v>
      </c>
      <c r="C34" s="3">
        <f t="shared" ref="C34:D34" si="26">SUM(C127,C218)</f>
        <v>1123197771.2115283</v>
      </c>
      <c r="D34" s="3">
        <f t="shared" si="26"/>
        <v>962092527.03426766</v>
      </c>
      <c r="E34" s="4">
        <f t="shared" si="1"/>
        <v>0.85656555923941535</v>
      </c>
      <c r="F34" s="10">
        <v>0.80596583771476804</v>
      </c>
      <c r="G34" s="46">
        <f t="shared" si="2"/>
        <v>159098.03732964149</v>
      </c>
    </row>
    <row r="35" spans="2:7" x14ac:dyDescent="0.3">
      <c r="B35" s="40">
        <v>2027</v>
      </c>
      <c r="C35" s="3">
        <f t="shared" ref="C35:D35" si="27">SUM(C128,C219)</f>
        <v>1059634020.6897268</v>
      </c>
      <c r="D35" s="3">
        <f t="shared" si="27"/>
        <v>979222959.4775933</v>
      </c>
      <c r="E35" s="4">
        <f t="shared" si="1"/>
        <v>0.92411430773070768</v>
      </c>
      <c r="F35" s="10">
        <v>0.77496715164881547</v>
      </c>
      <c r="G35" s="46">
        <f t="shared" si="2"/>
        <v>146525.38486680016</v>
      </c>
    </row>
    <row r="36" spans="2:7" x14ac:dyDescent="0.3">
      <c r="B36" s="40">
        <v>2028</v>
      </c>
      <c r="C36" s="3">
        <f t="shared" ref="C36:D36" si="28">SUM(C129,C220)</f>
        <v>996490466.87225366</v>
      </c>
      <c r="D36" s="3">
        <f t="shared" si="28"/>
        <v>1021018168.4858407</v>
      </c>
      <c r="E36" s="4">
        <f t="shared" si="1"/>
        <v>1.024614085562277</v>
      </c>
      <c r="F36" s="10">
        <v>0.74516072273924561</v>
      </c>
      <c r="G36" s="46">
        <f t="shared" si="2"/>
        <v>137422.16195007076</v>
      </c>
    </row>
    <row r="37" spans="2:7" x14ac:dyDescent="0.3">
      <c r="B37" s="40">
        <v>2029</v>
      </c>
      <c r="C37" s="3">
        <f t="shared" ref="C37:D37" si="29">SUM(C130,C221)</f>
        <v>914056569.94757831</v>
      </c>
      <c r="D37" s="3">
        <f t="shared" si="29"/>
        <v>1062099857.6866981</v>
      </c>
      <c r="E37" s="4">
        <f t="shared" si="1"/>
        <v>1.1619629381883991</v>
      </c>
      <c r="F37" s="10">
        <v>0.71650069494158231</v>
      </c>
      <c r="G37" s="46">
        <f t="shared" si="2"/>
        <v>124992.72319947009</v>
      </c>
    </row>
    <row r="38" spans="2:7" x14ac:dyDescent="0.3">
      <c r="B38" s="40">
        <v>2030</v>
      </c>
      <c r="C38" s="3">
        <f t="shared" ref="C38:D38" si="30">SUM(C131,C222)</f>
        <v>853415042.34214056</v>
      </c>
      <c r="D38" s="3">
        <f t="shared" si="30"/>
        <v>1182293003.7423885</v>
      </c>
      <c r="E38" s="4">
        <f t="shared" si="1"/>
        <v>1.3853669610716779</v>
      </c>
      <c r="F38" s="10">
        <v>0.68894297590536757</v>
      </c>
      <c r="G38" s="46">
        <f t="shared" si="2"/>
        <v>122931.04678756103</v>
      </c>
    </row>
    <row r="39" spans="2:7" x14ac:dyDescent="0.3">
      <c r="B39" s="40">
        <v>2031</v>
      </c>
      <c r="C39" s="3">
        <f t="shared" ref="C39:D39" si="31">SUM(C132,C223)</f>
        <v>824347220.23956704</v>
      </c>
      <c r="D39" s="3">
        <f t="shared" si="31"/>
        <v>1200476302.2609186</v>
      </c>
      <c r="E39" s="4">
        <f t="shared" si="1"/>
        <v>1.4562750656356227</v>
      </c>
      <c r="F39" s="10">
        <v>0.66244516913977647</v>
      </c>
      <c r="G39" s="46">
        <f t="shared" si="2"/>
        <v>108753.51650758172</v>
      </c>
    </row>
    <row r="40" spans="2:7" x14ac:dyDescent="0.3">
      <c r="B40" s="40">
        <v>2032</v>
      </c>
      <c r="C40" s="3">
        <f t="shared" ref="C40:D40" si="32">SUM(C133,C224)</f>
        <v>778973631.7895155</v>
      </c>
      <c r="D40" s="3">
        <f t="shared" si="32"/>
        <v>1245888179.8333123</v>
      </c>
      <c r="E40" s="4">
        <f t="shared" si="1"/>
        <v>1.5993971156265796</v>
      </c>
      <c r="F40" s="10">
        <v>0.63696650878824657</v>
      </c>
      <c r="G40" s="46">
        <f>SUM(G134,G226)</f>
        <v>100850.38160887948</v>
      </c>
    </row>
    <row r="41" spans="2:7" x14ac:dyDescent="0.3">
      <c r="B41" s="40">
        <v>2033</v>
      </c>
      <c r="C41" s="3">
        <f t="shared" ref="C41:D41" si="33">SUM(C134,C225)</f>
        <v>693423609.01908612</v>
      </c>
      <c r="D41" s="3">
        <f t="shared" si="33"/>
        <v>1281146060.6186624</v>
      </c>
      <c r="E41" s="4">
        <f t="shared" si="1"/>
        <v>1.847566255251917</v>
      </c>
      <c r="F41" s="10">
        <v>0.61246779691177555</v>
      </c>
      <c r="G41" s="46">
        <f t="shared" si="2"/>
        <v>93443.448662975672</v>
      </c>
    </row>
    <row r="42" spans="2:7" x14ac:dyDescent="0.3">
      <c r="B42" s="40">
        <v>2034</v>
      </c>
      <c r="C42" s="3">
        <f t="shared" ref="C42:D42" si="34">SUM(C135,C226)</f>
        <v>650575395.06009603</v>
      </c>
      <c r="D42" s="3">
        <f t="shared" si="34"/>
        <v>1312373119.8196483</v>
      </c>
      <c r="E42" s="4">
        <f t="shared" si="1"/>
        <v>2.017249852645318</v>
      </c>
      <c r="F42" s="10">
        <v>0.58891134318439953</v>
      </c>
      <c r="G42" s="46">
        <f t="shared" si="2"/>
        <v>86024.585217962856</v>
      </c>
    </row>
    <row r="43" spans="2:7" x14ac:dyDescent="0.3">
      <c r="B43" s="40">
        <v>2035</v>
      </c>
      <c r="C43" s="3">
        <f t="shared" ref="C43:D43" si="35">SUM(C136,C227)</f>
        <v>564663363.99285054</v>
      </c>
      <c r="D43" s="3">
        <f t="shared" si="35"/>
        <v>1319622271.49195</v>
      </c>
      <c r="E43" s="4">
        <f t="shared" si="1"/>
        <v>2.3370070658748427</v>
      </c>
      <c r="F43" s="10">
        <v>0.56626090690807651</v>
      </c>
      <c r="G43" s="46">
        <f t="shared" si="2"/>
        <v>76366.889876969799</v>
      </c>
    </row>
    <row r="44" spans="2:7" x14ac:dyDescent="0.3">
      <c r="B44" s="40">
        <v>2036</v>
      </c>
      <c r="C44" s="3">
        <f t="shared" ref="C44:D44" si="36">SUM(C137,C228)</f>
        <v>545467606.41370237</v>
      </c>
      <c r="D44" s="3">
        <f t="shared" si="36"/>
        <v>1391868640.3099332</v>
      </c>
      <c r="E44" s="4">
        <f t="shared" si="1"/>
        <v>2.5516980732569654</v>
      </c>
      <c r="F44" s="10">
        <v>0.54448164125776588</v>
      </c>
      <c r="G44" s="46">
        <f t="shared" si="2"/>
        <v>67859.649692439838</v>
      </c>
    </row>
    <row r="45" spans="2:7" x14ac:dyDescent="0.3">
      <c r="B45" s="40">
        <v>2037</v>
      </c>
      <c r="C45" s="3">
        <f t="shared" ref="C45:D45" si="37">SUM(C138,C229)</f>
        <v>481756146.15353787</v>
      </c>
      <c r="D45" s="3">
        <f t="shared" si="37"/>
        <v>1297994815.1960754</v>
      </c>
      <c r="E45" s="4">
        <f t="shared" si="1"/>
        <v>2.6942984029567496</v>
      </c>
      <c r="F45" s="10">
        <v>0.52354003967092866</v>
      </c>
      <c r="G45" s="46">
        <f t="shared" si="2"/>
        <v>62321.438174669762</v>
      </c>
    </row>
    <row r="46" spans="2:7" x14ac:dyDescent="0.3">
      <c r="B46" s="40">
        <v>2038</v>
      </c>
      <c r="C46" s="3">
        <f t="shared" ref="C46:D46" si="38">SUM(C139,C230)</f>
        <v>436286558.30858177</v>
      </c>
      <c r="D46" s="3">
        <f t="shared" si="38"/>
        <v>1346777953.9485431</v>
      </c>
      <c r="E46" s="4">
        <f t="shared" si="1"/>
        <v>3.0869114078824738</v>
      </c>
      <c r="F46" s="10">
        <v>0.50340388429896976</v>
      </c>
      <c r="G46" s="46">
        <f t="shared" si="2"/>
        <v>55615.630230539413</v>
      </c>
    </row>
    <row r="47" spans="2:7" x14ac:dyDescent="0.3">
      <c r="B47" s="40">
        <v>2039</v>
      </c>
      <c r="C47" s="3">
        <f t="shared" ref="C47:D47" si="39">SUM(C140,C231)</f>
        <v>376632088.77591228</v>
      </c>
      <c r="D47" s="3">
        <f t="shared" si="39"/>
        <v>1286576051.2852769</v>
      </c>
      <c r="E47" s="4">
        <f t="shared" si="1"/>
        <v>3.4160022197438442</v>
      </c>
      <c r="F47" s="10">
        <v>0.48404219644131707</v>
      </c>
      <c r="G47" s="46">
        <f t="shared" si="2"/>
        <v>47191.750926473847</v>
      </c>
    </row>
    <row r="48" spans="2:7" x14ac:dyDescent="0.3">
      <c r="B48" s="40">
        <v>2040</v>
      </c>
      <c r="C48" s="3">
        <f t="shared" ref="C48:D48" si="40">SUM(C141,C232)</f>
        <v>344145937.47686219</v>
      </c>
      <c r="D48" s="3">
        <f t="shared" si="40"/>
        <v>1277368159.8618073</v>
      </c>
      <c r="E48" s="4">
        <f t="shared" si="1"/>
        <v>3.7117048924852938</v>
      </c>
      <c r="F48" s="10">
        <v>0.46542518888588186</v>
      </c>
      <c r="G48" s="46">
        <f t="shared" si="2"/>
        <v>42217.485830924532</v>
      </c>
    </row>
    <row r="49" spans="2:7" x14ac:dyDescent="0.3">
      <c r="B49" s="40">
        <v>2041</v>
      </c>
      <c r="C49" s="3">
        <f t="shared" ref="C49:D49" si="41">SUM(C142,C233)</f>
        <v>293496717.92125195</v>
      </c>
      <c r="D49" s="3">
        <f t="shared" si="41"/>
        <v>1166200511.0180998</v>
      </c>
      <c r="E49" s="4">
        <f t="shared" si="1"/>
        <v>3.9734703654539771</v>
      </c>
      <c r="F49" s="10">
        <v>0.44752422008257869</v>
      </c>
      <c r="G49" s="46">
        <f t="shared" si="2"/>
        <v>37462.269601347893</v>
      </c>
    </row>
    <row r="50" spans="2:7" x14ac:dyDescent="0.3">
      <c r="B50" s="40">
        <v>2042</v>
      </c>
      <c r="C50" s="3">
        <f t="shared" ref="C50:D50" si="42">SUM(C143,C234)</f>
        <v>257584826.24938947</v>
      </c>
      <c r="D50" s="3">
        <f t="shared" si="42"/>
        <v>1069431807.0723195</v>
      </c>
      <c r="E50" s="4">
        <f t="shared" si="1"/>
        <v>4.1517655470781225</v>
      </c>
      <c r="F50" s="10">
        <v>0.43031175007940259</v>
      </c>
      <c r="G50" s="46">
        <f t="shared" si="2"/>
        <v>30650.926034739139</v>
      </c>
    </row>
    <row r="51" spans="2:7" x14ac:dyDescent="0.3">
      <c r="B51" s="40">
        <v>2043</v>
      </c>
      <c r="C51" s="3">
        <f t="shared" ref="C51:D51" si="43">SUM(C144,C235)</f>
        <v>218987072.89180678</v>
      </c>
      <c r="D51" s="3">
        <f t="shared" si="43"/>
        <v>1078912906.4956682</v>
      </c>
      <c r="E51" s="4">
        <f t="shared" si="1"/>
        <v>4.9268337726433655</v>
      </c>
      <c r="F51" s="10">
        <v>0.41376129815327167</v>
      </c>
      <c r="G51" s="46">
        <f t="shared" si="2"/>
        <v>28155.201910933862</v>
      </c>
    </row>
    <row r="52" spans="2:7" x14ac:dyDescent="0.3">
      <c r="B52" s="40">
        <v>2044</v>
      </c>
      <c r="C52" s="3">
        <f t="shared" ref="C52:D52" si="44">SUM(C145,C236)</f>
        <v>201600675.64017668</v>
      </c>
      <c r="D52" s="3">
        <f t="shared" si="44"/>
        <v>995135726.27321374</v>
      </c>
      <c r="E52" s="4">
        <f t="shared" si="1"/>
        <v>4.9361725753804704</v>
      </c>
      <c r="F52" s="10">
        <v>0.39784740207045349</v>
      </c>
      <c r="G52" s="46">
        <f t="shared" si="2"/>
        <v>22824.176688531734</v>
      </c>
    </row>
    <row r="53" spans="2:7" x14ac:dyDescent="0.3">
      <c r="B53" s="40">
        <v>2045</v>
      </c>
      <c r="C53" s="3">
        <f t="shared" ref="C53:D53" si="45">SUM(C146,C237)</f>
        <v>167363754.26688874</v>
      </c>
      <c r="D53" s="3">
        <f t="shared" si="45"/>
        <v>912302907.39029562</v>
      </c>
      <c r="E53" s="4">
        <f t="shared" si="1"/>
        <v>5.4510184202457612</v>
      </c>
      <c r="F53" s="10">
        <v>0.38254557891389762</v>
      </c>
      <c r="G53" s="46">
        <f t="shared" si="2"/>
        <v>19335.012864842203</v>
      </c>
    </row>
    <row r="54" spans="2:7" x14ac:dyDescent="0.3">
      <c r="B54" s="40">
        <v>2046</v>
      </c>
      <c r="C54" s="3">
        <f t="shared" ref="C54:D54" si="46">SUM(C147,C238)</f>
        <v>142853734.54289442</v>
      </c>
      <c r="D54" s="3">
        <f t="shared" si="46"/>
        <v>814507514.21467245</v>
      </c>
      <c r="E54" s="4">
        <f t="shared" si="1"/>
        <v>5.7016886315289277</v>
      </c>
      <c r="F54" s="10">
        <v>0.36783228741720919</v>
      </c>
      <c r="G54" s="46">
        <f t="shared" si="2"/>
        <v>16272.296449994788</v>
      </c>
    </row>
    <row r="55" spans="2:7" x14ac:dyDescent="0.3">
      <c r="B55" s="40">
        <v>2047</v>
      </c>
      <c r="C55" s="3">
        <f t="shared" ref="C55:D55" si="47">SUM(C148,C239)</f>
        <v>118904628.28961834</v>
      </c>
      <c r="D55" s="3">
        <f t="shared" si="47"/>
        <v>712919262.31340361</v>
      </c>
      <c r="E55" s="4">
        <f t="shared" si="1"/>
        <v>5.9957234009170115</v>
      </c>
      <c r="F55" s="10">
        <v>0.35368489174731654</v>
      </c>
      <c r="G55" s="46">
        <f t="shared" si="2"/>
        <v>13754.879600437527</v>
      </c>
    </row>
    <row r="56" spans="2:7" x14ac:dyDescent="0.3">
      <c r="B56" s="40">
        <v>2048</v>
      </c>
      <c r="C56" s="3">
        <f t="shared" ref="C56:D56" si="48">SUM(C149,C240)</f>
        <v>103815101.47748384</v>
      </c>
      <c r="D56" s="3">
        <f t="shared" si="48"/>
        <v>620886295.08821285</v>
      </c>
      <c r="E56" s="4">
        <f t="shared" si="1"/>
        <v>5.980693427563379</v>
      </c>
      <c r="F56" s="10">
        <v>0.34008162668011205</v>
      </c>
      <c r="G56" s="46">
        <f t="shared" si="2"/>
        <v>11481.555731498986</v>
      </c>
    </row>
    <row r="57" spans="2:7" x14ac:dyDescent="0.3">
      <c r="B57" s="40">
        <v>2049</v>
      </c>
      <c r="C57" s="3">
        <f t="shared" ref="C57:D57" si="49">SUM(C150,C241)</f>
        <v>83633834.919194043</v>
      </c>
      <c r="D57" s="3">
        <f t="shared" si="49"/>
        <v>542346332.91441286</v>
      </c>
      <c r="E57" s="4">
        <f t="shared" si="1"/>
        <v>6.4847717845106718</v>
      </c>
      <c r="F57" s="10">
        <v>0.3270015641154923</v>
      </c>
      <c r="G57" s="46">
        <f t="shared" si="2"/>
        <v>9591.4570507340177</v>
      </c>
    </row>
    <row r="58" spans="2:7" x14ac:dyDescent="0.3">
      <c r="B58" s="40">
        <v>2050</v>
      </c>
      <c r="C58" s="3">
        <f t="shared" ref="C58:D58" si="50">SUM(C151,C242)</f>
        <v>68789513.816150397</v>
      </c>
      <c r="D58" s="3">
        <f t="shared" si="50"/>
        <v>466029332.93979108</v>
      </c>
      <c r="E58" s="4">
        <f t="shared" si="1"/>
        <v>6.7747147361052686</v>
      </c>
      <c r="F58" s="10">
        <v>0.31442458088028108</v>
      </c>
      <c r="G58" s="46">
        <f t="shared" si="2"/>
        <v>7654.2431443022433</v>
      </c>
    </row>
    <row r="59" spans="2:7" x14ac:dyDescent="0.3">
      <c r="B59" s="40">
        <v>2051</v>
      </c>
      <c r="C59" s="3">
        <f t="shared" ref="C59:D59" si="51">SUM(C152,C243)</f>
        <v>56606089.064240277</v>
      </c>
      <c r="D59" s="3">
        <f t="shared" si="51"/>
        <v>421681773.96418357</v>
      </c>
      <c r="E59" s="4">
        <f t="shared" si="1"/>
        <v>7.4494066086358943</v>
      </c>
      <c r="F59" s="10">
        <v>0.30233132776950106</v>
      </c>
      <c r="G59" s="46">
        <f t="shared" si="2"/>
        <v>6166.9790668008191</v>
      </c>
    </row>
    <row r="60" spans="2:7" x14ac:dyDescent="0.3">
      <c r="B60" s="40">
        <v>2052</v>
      </c>
      <c r="C60" s="3">
        <f t="shared" ref="C60:D60" si="52">SUM(C153,C244)</f>
        <v>46133670.92481485</v>
      </c>
      <c r="D60" s="3">
        <f t="shared" si="52"/>
        <v>362211413.42404181</v>
      </c>
      <c r="E60" s="4">
        <f t="shared" si="1"/>
        <v>7.851346016109285</v>
      </c>
      <c r="F60" s="10">
        <v>0.29070319977836634</v>
      </c>
      <c r="G60" s="46">
        <f t="shared" si="2"/>
        <v>4933.9153001495324</v>
      </c>
    </row>
    <row r="61" spans="2:7" x14ac:dyDescent="0.3">
      <c r="B61" s="40">
        <v>2053</v>
      </c>
      <c r="C61" s="3">
        <f t="shared" ref="C61:D61" si="53">SUM(C154,C245)</f>
        <v>38655345.216393903</v>
      </c>
      <c r="D61" s="3">
        <f t="shared" si="53"/>
        <v>304759101.16225481</v>
      </c>
      <c r="E61" s="4">
        <f t="shared" si="1"/>
        <v>7.884009299521276</v>
      </c>
      <c r="F61" s="10">
        <v>0.27952230747919848</v>
      </c>
      <c r="G61" s="46">
        <f t="shared" si="2"/>
        <v>4089.4926731316309</v>
      </c>
    </row>
    <row r="62" spans="2:7" x14ac:dyDescent="0.3">
      <c r="B62" s="40">
        <v>2054</v>
      </c>
      <c r="C62" s="3">
        <f t="shared" ref="C62:D62" si="54">SUM(C155,C246)</f>
        <v>30448400.112406194</v>
      </c>
      <c r="D62" s="3">
        <f t="shared" si="54"/>
        <v>256966197.74741787</v>
      </c>
      <c r="E62" s="4">
        <f t="shared" si="1"/>
        <v>8.4393990094316003</v>
      </c>
      <c r="F62" s="10">
        <v>0.26877144949922926</v>
      </c>
      <c r="G62" s="46">
        <f t="shared" si="2"/>
        <v>3244.6487944629694</v>
      </c>
    </row>
    <row r="63" spans="2:7" x14ac:dyDescent="0.3">
      <c r="B63" s="40">
        <v>2055</v>
      </c>
      <c r="C63" s="3">
        <f t="shared" ref="C63:D63" si="55">SUM(C156,C247)</f>
        <v>24777509.183067456</v>
      </c>
      <c r="D63" s="3">
        <f t="shared" si="55"/>
        <v>213630849.22143853</v>
      </c>
      <c r="E63" s="4">
        <f t="shared" si="1"/>
        <v>8.6219663019005299</v>
      </c>
      <c r="F63" s="10">
        <v>0.25843408605695123</v>
      </c>
      <c r="G63" s="46">
        <f t="shared" si="2"/>
        <v>2410.1342687284887</v>
      </c>
    </row>
    <row r="64" spans="2:7" x14ac:dyDescent="0.3">
      <c r="B64" s="40">
        <v>2056</v>
      </c>
      <c r="C64" s="3">
        <f t="shared" ref="C64:D64" si="56">SUM(C157,C248)</f>
        <v>20095784.440718994</v>
      </c>
      <c r="D64" s="3">
        <f t="shared" si="56"/>
        <v>173242782.18131635</v>
      </c>
      <c r="E64" s="4">
        <f t="shared" si="1"/>
        <v>8.6208519350100072</v>
      </c>
      <c r="F64" s="10">
        <v>0.24849431351629925</v>
      </c>
      <c r="G64" s="46">
        <f t="shared" si="2"/>
        <v>1986.3651893314386</v>
      </c>
    </row>
    <row r="65" spans="2:7" x14ac:dyDescent="0.3">
      <c r="B65" s="40">
        <v>2057</v>
      </c>
      <c r="C65" s="3">
        <f t="shared" ref="C65:D65" si="57">SUM(C158,C249)</f>
        <v>14790044.890447341</v>
      </c>
      <c r="D65" s="3">
        <f t="shared" si="57"/>
        <v>146056805.2000854</v>
      </c>
      <c r="E65" s="4">
        <f t="shared" si="1"/>
        <v>9.8753456316025936</v>
      </c>
      <c r="F65" s="10">
        <v>0.23893683991951847</v>
      </c>
      <c r="G65" s="46">
        <f t="shared" si="2"/>
        <v>1525.9011525069081</v>
      </c>
    </row>
    <row r="66" spans="2:7" x14ac:dyDescent="0.3">
      <c r="B66" s="40">
        <v>2058</v>
      </c>
      <c r="C66" s="3">
        <f t="shared" ref="C66:D66" si="58">SUM(C159,C250)</f>
        <v>12429628.772595938</v>
      </c>
      <c r="D66" s="3">
        <f t="shared" si="58"/>
        <v>114423654.95320769</v>
      </c>
      <c r="E66" s="4">
        <f t="shared" si="1"/>
        <v>9.2057178091659306</v>
      </c>
      <c r="F66" s="10">
        <v>0.22974696146107546</v>
      </c>
      <c r="G66" s="46">
        <f t="shared" si="2"/>
        <v>1140.2100866403373</v>
      </c>
    </row>
    <row r="67" spans="2:7" x14ac:dyDescent="0.3">
      <c r="B67" s="40">
        <v>2059</v>
      </c>
      <c r="C67" s="3">
        <f t="shared" ref="C67:D67" si="59">SUM(C160,C251)</f>
        <v>9515254.7815064006</v>
      </c>
      <c r="D67" s="3">
        <f t="shared" si="59"/>
        <v>93138996.854222536</v>
      </c>
      <c r="E67" s="4">
        <f t="shared" si="1"/>
        <v>9.78838706823122</v>
      </c>
      <c r="F67" s="10">
        <v>0.22091053986641868</v>
      </c>
      <c r="G67" s="46">
        <f t="shared" si="2"/>
        <v>885.35942378390905</v>
      </c>
    </row>
    <row r="68" spans="2:7" x14ac:dyDescent="0.3">
      <c r="B68" s="40">
        <v>2060</v>
      </c>
      <c r="C68" s="3">
        <f t="shared" ref="C68:D68" si="60">SUM(C161,C252)</f>
        <v>7191567.1995321577</v>
      </c>
      <c r="D68" s="3">
        <f t="shared" si="60"/>
        <v>78135831.140335187</v>
      </c>
      <c r="E68" s="4">
        <f t="shared" si="1"/>
        <v>10.864924010640999</v>
      </c>
      <c r="F68" s="10">
        <v>0.2124139806407872</v>
      </c>
      <c r="G68" s="46">
        <f t="shared" si="2"/>
        <v>656.89438372741847</v>
      </c>
    </row>
    <row r="69" spans="2:7" x14ac:dyDescent="0.3">
      <c r="B69" s="40">
        <v>2061</v>
      </c>
      <c r="C69" s="3">
        <f t="shared" ref="C69:D69" si="61">SUM(C162,C253)</f>
        <v>5734199.0484525897</v>
      </c>
      <c r="D69" s="3">
        <f t="shared" si="61"/>
        <v>60568558.864512607</v>
      </c>
      <c r="E69" s="4">
        <f t="shared" si="1"/>
        <v>10.562688590459276</v>
      </c>
      <c r="F69" s="10">
        <v>0.20424421215460306</v>
      </c>
      <c r="G69" s="46">
        <f t="shared" si="2"/>
        <v>506.75224990040579</v>
      </c>
    </row>
    <row r="70" spans="2:7" x14ac:dyDescent="0.3">
      <c r="B70" s="40">
        <v>2062</v>
      </c>
      <c r="C70" s="3">
        <f t="shared" ref="C70:D70" si="62">SUM(C163,C254)</f>
        <v>4217290.7882351391</v>
      </c>
      <c r="D70" s="3">
        <f t="shared" si="62"/>
        <v>48497543.844866708</v>
      </c>
      <c r="E70" s="4">
        <f t="shared" si="1"/>
        <v>11.499691693102829</v>
      </c>
      <c r="F70" s="10">
        <v>0.19638866553327217</v>
      </c>
      <c r="G70" s="46">
        <f t="shared" si="2"/>
        <v>392.93855647205049</v>
      </c>
    </row>
    <row r="71" spans="2:7" x14ac:dyDescent="0.3">
      <c r="B71" s="40">
        <v>2063</v>
      </c>
      <c r="C71" s="3">
        <f t="shared" ref="C71:D71" si="63">SUM(C164,C255)</f>
        <v>3240672.0939247203</v>
      </c>
      <c r="D71" s="3">
        <f t="shared" si="63"/>
        <v>37871949.061262406</v>
      </c>
      <c r="E71" s="4">
        <f t="shared" si="1"/>
        <v>11.686448972193407</v>
      </c>
      <c r="F71" s="10">
        <v>0.18883525532045398</v>
      </c>
      <c r="G71" s="46">
        <f t="shared" si="2"/>
        <v>296.09417177187737</v>
      </c>
    </row>
    <row r="72" spans="2:7" x14ac:dyDescent="0.3">
      <c r="B72" s="40">
        <v>2064</v>
      </c>
      <c r="C72" s="3">
        <f t="shared" ref="C72:D72" si="64">SUM(C165,C256)</f>
        <v>2469806.7131752218</v>
      </c>
      <c r="D72" s="3">
        <f t="shared" si="64"/>
        <v>29540698.107008278</v>
      </c>
      <c r="E72" s="4">
        <f t="shared" si="1"/>
        <v>11.960732776950913</v>
      </c>
      <c r="F72" s="10">
        <v>0.18157236088505194</v>
      </c>
      <c r="G72" s="46">
        <f t="shared" si="2"/>
        <v>209.26771916233108</v>
      </c>
    </row>
    <row r="73" spans="2:7" x14ac:dyDescent="0.3">
      <c r="B73" s="40">
        <v>2065</v>
      </c>
      <c r="C73" s="3">
        <f t="shared" ref="C73:D73" si="65">SUM(C166,C257)</f>
        <v>1855179.0047562716</v>
      </c>
      <c r="D73" s="3">
        <f t="shared" si="65"/>
        <v>23803832.347633421</v>
      </c>
      <c r="E73" s="4">
        <f t="shared" si="1"/>
        <v>12.831016460732696</v>
      </c>
      <c r="F73" s="10">
        <v>0.17458880854331918</v>
      </c>
      <c r="G73" s="46">
        <f t="shared" si="2"/>
        <v>157.76168894317527</v>
      </c>
    </row>
    <row r="74" spans="2:7" x14ac:dyDescent="0.3">
      <c r="B74" s="40">
        <v>2066</v>
      </c>
      <c r="C74" s="3">
        <f t="shared" ref="C74:D74" si="66">SUM(C167,C258)</f>
        <v>1438866.2347263752</v>
      </c>
      <c r="D74" s="3">
        <f t="shared" si="66"/>
        <v>18676020.666775607</v>
      </c>
      <c r="E74" s="4">
        <f t="shared" ref="E74:E87" si="67">D74/C74</f>
        <v>12.979678177191481</v>
      </c>
      <c r="F74" s="10">
        <v>0.16787385436857613</v>
      </c>
      <c r="G74" s="46">
        <f t="shared" ref="G74:G87" si="68">SUM(G168,G260)</f>
        <v>112.87045375988697</v>
      </c>
    </row>
    <row r="75" spans="2:7" x14ac:dyDescent="0.3">
      <c r="B75" s="40">
        <v>2067</v>
      </c>
      <c r="C75" s="3">
        <f t="shared" ref="C75:D75" si="69">SUM(C168,C259)</f>
        <v>1049477.7864701613</v>
      </c>
      <c r="D75" s="3">
        <f t="shared" si="69"/>
        <v>14051781.421958387</v>
      </c>
      <c r="E75" s="4">
        <f t="shared" si="67"/>
        <v>13.389308095048381</v>
      </c>
      <c r="F75" s="10">
        <v>0.16141716766209241</v>
      </c>
      <c r="G75" s="46">
        <f t="shared" si="68"/>
        <v>82.697348134442734</v>
      </c>
    </row>
    <row r="76" spans="2:7" x14ac:dyDescent="0.3">
      <c r="B76" s="40">
        <v>2068</v>
      </c>
      <c r="C76" s="3">
        <f t="shared" ref="C76:D76" si="70">SUM(C169,C260)</f>
        <v>756325.7428488119</v>
      </c>
      <c r="D76" s="3">
        <f t="shared" si="70"/>
        <v>10098079.843839541</v>
      </c>
      <c r="E76" s="4">
        <f t="shared" si="67"/>
        <v>13.35149562119047</v>
      </c>
      <c r="F76" s="10">
        <v>0.15520881505970421</v>
      </c>
      <c r="G76" s="46">
        <f t="shared" si="68"/>
        <v>60.229062613030138</v>
      </c>
    </row>
    <row r="77" spans="2:7" x14ac:dyDescent="0.3">
      <c r="B77" s="40">
        <v>2069</v>
      </c>
      <c r="C77" s="3">
        <f t="shared" ref="C77:D77" si="71">SUM(C170,C261)</f>
        <v>563886.97973275813</v>
      </c>
      <c r="D77" s="3">
        <f t="shared" si="71"/>
        <v>7550194.0841246322</v>
      </c>
      <c r="E77" s="4">
        <f t="shared" si="67"/>
        <v>13.389552083119353</v>
      </c>
      <c r="F77" s="10">
        <v>0.1492392452497156</v>
      </c>
      <c r="G77" s="46">
        <f t="shared" si="68"/>
        <v>42.843884221154639</v>
      </c>
    </row>
    <row r="78" spans="2:7" x14ac:dyDescent="0.3">
      <c r="B78" s="40">
        <v>2070</v>
      </c>
      <c r="C78" s="3">
        <f t="shared" ref="C78:D78" si="72">SUM(C171,C262)</f>
        <v>406210.08699667791</v>
      </c>
      <c r="D78" s="3">
        <f t="shared" si="72"/>
        <v>5591605.4708992839</v>
      </c>
      <c r="E78" s="4">
        <f t="shared" si="67"/>
        <v>13.765304333629247</v>
      </c>
      <c r="F78" s="10">
        <v>0.14349927427857267</v>
      </c>
      <c r="G78" s="46">
        <f t="shared" si="68"/>
        <v>31.95497643433572</v>
      </c>
    </row>
    <row r="79" spans="2:7" x14ac:dyDescent="0.3">
      <c r="B79" s="40">
        <v>2071</v>
      </c>
      <c r="C79" s="3">
        <f t="shared" ref="C79:D79" si="73">SUM(C172,C263)</f>
        <v>290143.92856323859</v>
      </c>
      <c r="D79" s="3">
        <f t="shared" si="73"/>
        <v>4099199.2315868358</v>
      </c>
      <c r="E79" s="4">
        <f t="shared" si="67"/>
        <v>14.128157883177593</v>
      </c>
      <c r="F79" s="10">
        <v>0.13798007142170451</v>
      </c>
      <c r="G79" s="46">
        <f t="shared" si="68"/>
        <v>21.127898700545369</v>
      </c>
    </row>
    <row r="80" spans="2:7" x14ac:dyDescent="0.3">
      <c r="B80" s="40">
        <v>2072</v>
      </c>
      <c r="C80" s="3">
        <f t="shared" ref="C80:D80" si="74">SUM(C173,C264)</f>
        <v>218250.11690424211</v>
      </c>
      <c r="D80" s="3">
        <f t="shared" si="74"/>
        <v>2842176.7004711353</v>
      </c>
      <c r="E80" s="4">
        <f t="shared" si="67"/>
        <v>13.02256668076906</v>
      </c>
      <c r="F80" s="10">
        <v>0.13267314559779278</v>
      </c>
      <c r="G80" s="46">
        <f t="shared" si="68"/>
        <v>15.250474368770808</v>
      </c>
    </row>
    <row r="81" spans="2:7" x14ac:dyDescent="0.3">
      <c r="B81" s="40">
        <v>2073</v>
      </c>
      <c r="C81" s="3">
        <f t="shared" ref="C81:D81" si="75">SUM(C174,C265)</f>
        <v>154496.55575403047</v>
      </c>
      <c r="D81" s="3">
        <f t="shared" si="75"/>
        <v>1944305.0782741911</v>
      </c>
      <c r="E81" s="4">
        <f t="shared" si="67"/>
        <v>12.584779439158911</v>
      </c>
      <c r="F81" s="10">
        <v>0.12757033230556999</v>
      </c>
      <c r="G81" s="46">
        <f t="shared" si="68"/>
        <v>10.859096443726495</v>
      </c>
    </row>
    <row r="82" spans="2:7" x14ac:dyDescent="0.3">
      <c r="B82" s="40">
        <v>2074</v>
      </c>
      <c r="C82" s="3">
        <f t="shared" ref="C82:D82" si="76">SUM(C175,C266)</f>
        <v>111006.69206986093</v>
      </c>
      <c r="D82" s="3">
        <f t="shared" si="76"/>
        <v>1328198.6560788178</v>
      </c>
      <c r="E82" s="4">
        <f t="shared" si="67"/>
        <v>11.96503229952055</v>
      </c>
      <c r="F82" s="10">
        <v>0.12266378106304804</v>
      </c>
      <c r="G82" s="46">
        <f t="shared" si="68"/>
        <v>7.0145405356727739</v>
      </c>
    </row>
    <row r="83" spans="2:7" x14ac:dyDescent="0.3">
      <c r="B83" s="40">
        <v>2075</v>
      </c>
      <c r="C83" s="3">
        <f t="shared" ref="C83:D83" si="77">SUM(C176,C267)</f>
        <v>79084.784359631143</v>
      </c>
      <c r="D83" s="3">
        <f t="shared" si="77"/>
        <v>953288.45294821786</v>
      </c>
      <c r="E83" s="4">
        <f t="shared" si="67"/>
        <v>12.0540058453371</v>
      </c>
      <c r="F83" s="10">
        <v>0.11794594332985389</v>
      </c>
      <c r="G83" s="46">
        <f t="shared" si="68"/>
        <v>5.0871564210098184</v>
      </c>
    </row>
    <row r="84" spans="2:7" x14ac:dyDescent="0.3">
      <c r="B84" s="40">
        <v>2076</v>
      </c>
      <c r="C84" s="3">
        <f t="shared" ref="C84:D84" si="78">SUM(C177,C268)</f>
        <v>53611.442316027293</v>
      </c>
      <c r="D84" s="3">
        <f t="shared" si="78"/>
        <v>636268.67569751386</v>
      </c>
      <c r="E84" s="4">
        <f t="shared" si="67"/>
        <v>11.868150682215456</v>
      </c>
      <c r="F84" s="10">
        <v>0.11340956089409025</v>
      </c>
      <c r="G84" s="46">
        <f t="shared" si="68"/>
        <v>3.2167673209501988</v>
      </c>
    </row>
    <row r="85" spans="2:7" x14ac:dyDescent="0.3">
      <c r="B85" s="40">
        <v>2077</v>
      </c>
      <c r="C85" s="3">
        <f t="shared" ref="C85:D85" si="79">SUM(C178,C269)</f>
        <v>38983.698794756987</v>
      </c>
      <c r="D85" s="3">
        <f t="shared" si="79"/>
        <v>450546.94351225434</v>
      </c>
      <c r="E85" s="4">
        <f t="shared" si="67"/>
        <v>11.557316453841715</v>
      </c>
      <c r="F85" s="10">
        <v>0.10904765470585603</v>
      </c>
      <c r="G85" s="46">
        <f t="shared" si="68"/>
        <v>2.2775244827049033</v>
      </c>
    </row>
    <row r="86" spans="2:7" x14ac:dyDescent="0.3">
      <c r="B86" s="40">
        <v>2078</v>
      </c>
      <c r="C86" s="3">
        <f t="shared" ref="C86:D86" si="80">SUM(C179,C270)</f>
        <v>26058.344690520007</v>
      </c>
      <c r="D86" s="3">
        <f t="shared" si="80"/>
        <v>297002.61127854645</v>
      </c>
      <c r="E86" s="4">
        <f t="shared" si="67"/>
        <v>11.397600837884212</v>
      </c>
      <c r="F86" s="10">
        <v>0.10485351414024617</v>
      </c>
      <c r="G86" s="46">
        <f t="shared" si="68"/>
        <v>1.2601364274932123</v>
      </c>
    </row>
    <row r="87" spans="2:7" x14ac:dyDescent="0.3">
      <c r="B87" s="40">
        <v>2079</v>
      </c>
      <c r="C87" s="3">
        <f t="shared" ref="C87:D87" si="81">SUM(C180,C271)</f>
        <v>17904.653417081754</v>
      </c>
      <c r="D87" s="3">
        <f t="shared" si="81"/>
        <v>208776.01035496136</v>
      </c>
      <c r="E87" s="4">
        <f t="shared" si="67"/>
        <v>11.660432932802861</v>
      </c>
      <c r="F87" s="10">
        <v>0.10082068667331362</v>
      </c>
      <c r="G87" s="46">
        <f t="shared" si="68"/>
        <v>0</v>
      </c>
    </row>
    <row r="88" spans="2:7" x14ac:dyDescent="0.3">
      <c r="B88" s="49"/>
      <c r="C88" s="50"/>
      <c r="D88" s="50"/>
      <c r="E88" s="50"/>
      <c r="F88" s="50"/>
      <c r="G88" s="51"/>
    </row>
    <row r="89" spans="2:7" x14ac:dyDescent="0.3">
      <c r="B89" s="40" t="s">
        <v>6</v>
      </c>
      <c r="C89" s="52">
        <f>SUMPRODUCT(C9:C28,F9:F28)</f>
        <v>18183595625.632378</v>
      </c>
      <c r="D89" s="52">
        <f>SUMPRODUCT(D9:D28,F9:F28)</f>
        <v>5635537918.9023008</v>
      </c>
      <c r="E89" s="4">
        <f>IFERROR(D89/C89,0)</f>
        <v>0.30992428752420148</v>
      </c>
      <c r="F89" s="50"/>
      <c r="G89" s="53"/>
    </row>
    <row r="90" spans="2:7" x14ac:dyDescent="0.3">
      <c r="B90" s="40" t="s">
        <v>7</v>
      </c>
      <c r="C90" s="52">
        <f>SUMPRODUCT(C29:C87,F29:F87)</f>
        <v>13570949837.9391</v>
      </c>
      <c r="D90" s="52">
        <f>SUMPRODUCT(D29:D87,F29:F87)</f>
        <v>18741097946.512058</v>
      </c>
      <c r="E90" s="4">
        <f>IFERROR(D90/C90,0)</f>
        <v>1.3809717204995655</v>
      </c>
      <c r="F90" s="50"/>
      <c r="G90" s="53"/>
    </row>
    <row r="91" spans="2:7" ht="15" thickBot="1" x14ac:dyDescent="0.35">
      <c r="B91" s="47" t="s">
        <v>8</v>
      </c>
      <c r="C91" s="54">
        <f>SUM(C89:C90)</f>
        <v>31754545463.57148</v>
      </c>
      <c r="D91" s="54">
        <f>SUM(D89:D90)</f>
        <v>24376635865.41436</v>
      </c>
      <c r="E91" s="6">
        <f>IFERROR(D91/C91,0)</f>
        <v>0.76765815758184952</v>
      </c>
      <c r="F91" s="55"/>
      <c r="G91" s="56"/>
    </row>
    <row r="94" spans="2:7" ht="15" thickBot="1" x14ac:dyDescent="0.35"/>
    <row r="95" spans="2:7" x14ac:dyDescent="0.3">
      <c r="B95" s="33"/>
      <c r="C95" s="34"/>
      <c r="D95" s="34"/>
      <c r="E95" s="34"/>
      <c r="F95" s="34"/>
      <c r="G95" s="35" t="s">
        <v>14</v>
      </c>
    </row>
    <row r="96" spans="2:7" x14ac:dyDescent="0.3">
      <c r="B96" s="74" t="s">
        <v>32</v>
      </c>
      <c r="C96" s="75"/>
      <c r="D96" s="75"/>
      <c r="E96" s="75"/>
      <c r="F96" s="75"/>
      <c r="G96" s="76"/>
    </row>
    <row r="97" spans="2:7" x14ac:dyDescent="0.3">
      <c r="B97" s="74" t="s">
        <v>27</v>
      </c>
      <c r="C97" s="75"/>
      <c r="D97" s="75"/>
      <c r="E97" s="75"/>
      <c r="F97" s="75"/>
      <c r="G97" s="76"/>
    </row>
    <row r="98" spans="2:7" x14ac:dyDescent="0.3">
      <c r="B98" s="74" t="s">
        <v>25</v>
      </c>
      <c r="C98" s="75"/>
      <c r="D98" s="75"/>
      <c r="E98" s="75"/>
      <c r="F98" s="75"/>
      <c r="G98" s="76"/>
    </row>
    <row r="99" spans="2:7" x14ac:dyDescent="0.3">
      <c r="B99" s="36"/>
      <c r="C99" s="37"/>
      <c r="D99" s="37"/>
      <c r="E99" s="37"/>
      <c r="F99" s="38">
        <v>0.04</v>
      </c>
      <c r="G99" s="39"/>
    </row>
    <row r="100" spans="2:7" x14ac:dyDescent="0.3">
      <c r="B100" s="40" t="s">
        <v>0</v>
      </c>
      <c r="C100" s="41" t="s">
        <v>1</v>
      </c>
      <c r="D100" s="41" t="s">
        <v>2</v>
      </c>
      <c r="E100" s="41" t="s">
        <v>12</v>
      </c>
      <c r="F100" s="41" t="s">
        <v>9</v>
      </c>
      <c r="G100" s="42"/>
    </row>
    <row r="101" spans="2:7" x14ac:dyDescent="0.3">
      <c r="B101" s="43" t="s">
        <v>3</v>
      </c>
      <c r="C101" s="44" t="s">
        <v>4</v>
      </c>
      <c r="D101" s="44" t="s">
        <v>5</v>
      </c>
      <c r="E101" s="44" t="s">
        <v>13</v>
      </c>
      <c r="F101" s="44" t="s">
        <v>10</v>
      </c>
      <c r="G101" s="45" t="s">
        <v>11</v>
      </c>
    </row>
    <row r="102" spans="2:7" x14ac:dyDescent="0.3">
      <c r="B102" s="40">
        <v>2001</v>
      </c>
      <c r="C102" s="3">
        <v>13683915.194584815</v>
      </c>
      <c r="D102" s="3">
        <v>733206.42855532921</v>
      </c>
      <c r="E102" s="4">
        <f>D102/C102</f>
        <v>5.3581626174172989E-2</v>
      </c>
      <c r="F102" s="10">
        <v>2.1485730121177244</v>
      </c>
      <c r="G102" s="46">
        <v>20954.609036579724</v>
      </c>
    </row>
    <row r="103" spans="2:7" x14ac:dyDescent="0.3">
      <c r="B103" s="40">
        <v>2002</v>
      </c>
      <c r="C103" s="3">
        <v>88753074.077113211</v>
      </c>
      <c r="D103" s="3">
        <v>11536369.629288992</v>
      </c>
      <c r="E103" s="4">
        <f t="shared" ref="E103:E166" si="82">D103/C103</f>
        <v>0.12998276115220081</v>
      </c>
      <c r="F103" s="10">
        <v>2.0659355885747352</v>
      </c>
      <c r="G103" s="46">
        <v>54525.310592935646</v>
      </c>
    </row>
    <row r="104" spans="2:7" x14ac:dyDescent="0.3">
      <c r="B104" s="40">
        <v>2003</v>
      </c>
      <c r="C104" s="3">
        <v>168126010.54100227</v>
      </c>
      <c r="D104" s="3">
        <v>14127734.141033096</v>
      </c>
      <c r="E104" s="4">
        <f t="shared" si="82"/>
        <v>8.4030627358445825E-2</v>
      </c>
      <c r="F104" s="10">
        <v>1.9864765274757068</v>
      </c>
      <c r="G104" s="46">
        <v>88869.257592916882</v>
      </c>
    </row>
    <row r="105" spans="2:7" x14ac:dyDescent="0.3">
      <c r="B105" s="40">
        <v>2004</v>
      </c>
      <c r="C105" s="3">
        <v>204965745.95416617</v>
      </c>
      <c r="D105" s="3">
        <v>21077204.173418157</v>
      </c>
      <c r="E105" s="4">
        <f t="shared" si="82"/>
        <v>0.10283281274780118</v>
      </c>
      <c r="F105" s="10">
        <v>1.9100735841112564</v>
      </c>
      <c r="G105" s="46">
        <v>101488.15143531686</v>
      </c>
    </row>
    <row r="106" spans="2:7" x14ac:dyDescent="0.3">
      <c r="B106" s="40">
        <v>2005</v>
      </c>
      <c r="C106" s="3">
        <v>227847327.82621187</v>
      </c>
      <c r="D106" s="3">
        <v>44690258.874408163</v>
      </c>
      <c r="E106" s="4">
        <f t="shared" si="82"/>
        <v>0.19614124642486561</v>
      </c>
      <c r="F106" s="10">
        <v>1.8366092154915925</v>
      </c>
      <c r="G106" s="46">
        <v>99582.719127110715</v>
      </c>
    </row>
    <row r="107" spans="2:7" x14ac:dyDescent="0.3">
      <c r="B107" s="40">
        <v>2006</v>
      </c>
      <c r="C107" s="3">
        <v>240267829.03738421</v>
      </c>
      <c r="D107" s="3">
        <v>36794702.893921249</v>
      </c>
      <c r="E107" s="4">
        <f t="shared" si="82"/>
        <v>0.15314036440640671</v>
      </c>
      <c r="F107" s="10">
        <v>1.7659703995111466</v>
      </c>
      <c r="G107" s="46">
        <v>107032.6326875206</v>
      </c>
    </row>
    <row r="108" spans="2:7" x14ac:dyDescent="0.3">
      <c r="B108" s="40">
        <v>2007</v>
      </c>
      <c r="C108" s="3">
        <v>231989732.53290087</v>
      </c>
      <c r="D108" s="3">
        <v>41588350.439110339</v>
      </c>
      <c r="E108" s="4">
        <f t="shared" si="82"/>
        <v>0.17926806494857381</v>
      </c>
      <c r="F108" s="10">
        <v>1.6980484610684101</v>
      </c>
      <c r="G108" s="46">
        <v>102186.9040219419</v>
      </c>
    </row>
    <row r="109" spans="2:7" x14ac:dyDescent="0.3">
      <c r="B109" s="40">
        <v>2008</v>
      </c>
      <c r="C109" s="3">
        <v>238277653.48171771</v>
      </c>
      <c r="D109" s="3">
        <v>66928914.978449993</v>
      </c>
      <c r="E109" s="4">
        <f t="shared" si="82"/>
        <v>0.28088624342435553</v>
      </c>
      <c r="F109" s="10">
        <v>1.6327389048734713</v>
      </c>
      <c r="G109" s="46">
        <v>102691.85941619075</v>
      </c>
    </row>
    <row r="110" spans="2:7" x14ac:dyDescent="0.3">
      <c r="B110" s="40">
        <v>2009</v>
      </c>
      <c r="C110" s="3">
        <v>220907561.96496823</v>
      </c>
      <c r="D110" s="3">
        <v>80581246.006536618</v>
      </c>
      <c r="E110" s="4">
        <f t="shared" si="82"/>
        <v>0.36477359710898116</v>
      </c>
      <c r="F110" s="10">
        <v>1.5699412546860301</v>
      </c>
      <c r="G110" s="46">
        <v>99377.700009535882</v>
      </c>
    </row>
    <row r="111" spans="2:7" x14ac:dyDescent="0.3">
      <c r="B111" s="40">
        <v>2010</v>
      </c>
      <c r="C111" s="3">
        <v>224000994.52902865</v>
      </c>
      <c r="D111" s="3">
        <v>103472791.17316969</v>
      </c>
      <c r="E111" s="4">
        <f t="shared" si="82"/>
        <v>0.46193005254608582</v>
      </c>
      <c r="F111" s="10">
        <v>1.5095588987365673</v>
      </c>
      <c r="G111" s="46">
        <v>96640.95019058157</v>
      </c>
    </row>
    <row r="112" spans="2:7" x14ac:dyDescent="0.3">
      <c r="B112" s="40">
        <v>2011</v>
      </c>
      <c r="C112" s="3">
        <v>214284341.83318973</v>
      </c>
      <c r="D112" s="3">
        <v>87689062.175853118</v>
      </c>
      <c r="E112" s="4">
        <f t="shared" si="82"/>
        <v>0.40921824443950705</v>
      </c>
      <c r="F112" s="10">
        <v>1.4514989410928532</v>
      </c>
      <c r="G112" s="46">
        <v>93576.096520259758</v>
      </c>
    </row>
    <row r="113" spans="2:7" x14ac:dyDescent="0.3">
      <c r="B113" s="40">
        <v>2012</v>
      </c>
      <c r="C113" s="3">
        <v>224645090.62061229</v>
      </c>
      <c r="D113" s="3">
        <v>96284488.29514271</v>
      </c>
      <c r="E113" s="4">
        <f t="shared" si="82"/>
        <v>0.4286071332747306</v>
      </c>
      <c r="F113" s="10">
        <v>1.3956720587431279</v>
      </c>
      <c r="G113" s="46">
        <v>91218.149076404108</v>
      </c>
    </row>
    <row r="114" spans="2:7" x14ac:dyDescent="0.3">
      <c r="B114" s="40">
        <v>2013</v>
      </c>
      <c r="C114" s="3">
        <v>203630411.43449989</v>
      </c>
      <c r="D114" s="3">
        <v>109260761.30717611</v>
      </c>
      <c r="E114" s="4">
        <f t="shared" si="82"/>
        <v>0.53656406495216025</v>
      </c>
      <c r="F114" s="10">
        <v>1.3419923641760845</v>
      </c>
      <c r="G114" s="46">
        <v>93985.864607938187</v>
      </c>
    </row>
    <row r="115" spans="2:7" x14ac:dyDescent="0.3">
      <c r="B115" s="40">
        <v>2014</v>
      </c>
      <c r="C115" s="3">
        <v>222867793.22072035</v>
      </c>
      <c r="D115" s="3">
        <v>119620858.14781383</v>
      </c>
      <c r="E115" s="4">
        <f t="shared" si="82"/>
        <v>0.53673461032274672</v>
      </c>
      <c r="F115" s="10">
        <v>1.2903772732462351</v>
      </c>
      <c r="G115" s="46">
        <v>92347.192973430298</v>
      </c>
    </row>
    <row r="116" spans="2:7" x14ac:dyDescent="0.3">
      <c r="B116" s="40">
        <v>2015</v>
      </c>
      <c r="C116" s="3">
        <v>267454241.38083151</v>
      </c>
      <c r="D116" s="3">
        <v>108084175.59235172</v>
      </c>
      <c r="E116" s="4">
        <f t="shared" si="82"/>
        <v>0.40412212210330695</v>
      </c>
      <c r="F116" s="10">
        <v>1.2407473781213798</v>
      </c>
      <c r="G116" s="46">
        <v>89709.391321246731</v>
      </c>
    </row>
    <row r="117" spans="2:7" x14ac:dyDescent="0.3">
      <c r="B117" s="40">
        <v>2016</v>
      </c>
      <c r="C117" s="3">
        <v>312628981.32084155</v>
      </c>
      <c r="D117" s="3">
        <v>124376890.77059361</v>
      </c>
      <c r="E117" s="4">
        <f t="shared" si="82"/>
        <v>0.39784184513255161</v>
      </c>
      <c r="F117" s="10">
        <v>1.1930263251167113</v>
      </c>
      <c r="G117" s="46">
        <v>90122.110399915706</v>
      </c>
    </row>
    <row r="118" spans="2:7" x14ac:dyDescent="0.3">
      <c r="B118" s="40">
        <v>2017</v>
      </c>
      <c r="C118" s="3">
        <v>311427765.5563131</v>
      </c>
      <c r="D118" s="3">
        <v>93863069.240987495</v>
      </c>
      <c r="E118" s="4">
        <f t="shared" si="82"/>
        <v>0.30139595637311584</v>
      </c>
      <c r="F118" s="10">
        <v>1.147140697227607</v>
      </c>
      <c r="G118" s="46">
        <v>83940.298600470327</v>
      </c>
    </row>
    <row r="119" spans="2:7" x14ac:dyDescent="0.3">
      <c r="B119" s="40">
        <v>2018</v>
      </c>
      <c r="C119" s="3">
        <v>287713544.12365854</v>
      </c>
      <c r="D119" s="3">
        <v>64977736.197035223</v>
      </c>
      <c r="E119" s="4">
        <f t="shared" si="82"/>
        <v>0.22584177048372794</v>
      </c>
      <c r="F119" s="10">
        <v>1.1030199011803914</v>
      </c>
      <c r="G119" s="46">
        <v>83044.842496708836</v>
      </c>
    </row>
    <row r="120" spans="2:7" x14ac:dyDescent="0.3">
      <c r="B120" s="40">
        <v>2019</v>
      </c>
      <c r="C120" s="3">
        <v>391330384.87088233</v>
      </c>
      <c r="D120" s="3">
        <v>46688964.966008604</v>
      </c>
      <c r="E120" s="4">
        <f t="shared" si="82"/>
        <v>0.11930830513304867</v>
      </c>
      <c r="F120" s="10">
        <v>1.0605960588272993</v>
      </c>
      <c r="G120" s="46">
        <v>85599.504547646036</v>
      </c>
    </row>
    <row r="121" spans="2:7" ht="15" thickBot="1" x14ac:dyDescent="0.35">
      <c r="B121" s="47">
        <v>2020</v>
      </c>
      <c r="C121" s="5">
        <v>521312768.58090788</v>
      </c>
      <c r="D121" s="5">
        <v>236346998.55929625</v>
      </c>
      <c r="E121" s="6">
        <f t="shared" si="82"/>
        <v>0.45336890405095676</v>
      </c>
      <c r="F121" s="7">
        <v>1.019803902718557</v>
      </c>
      <c r="G121" s="48">
        <v>80831.618963714951</v>
      </c>
    </row>
    <row r="122" spans="2:7" x14ac:dyDescent="0.3">
      <c r="B122" s="40">
        <v>2021</v>
      </c>
      <c r="C122" s="3">
        <v>628986714.80553138</v>
      </c>
      <c r="D122" s="3">
        <v>248997987.37009907</v>
      </c>
      <c r="E122" s="4">
        <f t="shared" si="82"/>
        <v>0.39587161621860911</v>
      </c>
      <c r="F122" s="10">
        <v>0.98058067569092011</v>
      </c>
      <c r="G122" s="46">
        <v>79753.2524609924</v>
      </c>
    </row>
    <row r="123" spans="2:7" x14ac:dyDescent="0.3">
      <c r="B123" s="40">
        <v>2022</v>
      </c>
      <c r="C123" s="3">
        <v>674901611.38467288</v>
      </c>
      <c r="D123" s="3">
        <v>261890691.95138171</v>
      </c>
      <c r="E123" s="4">
        <f t="shared" si="82"/>
        <v>0.3880427717664941</v>
      </c>
      <c r="F123" s="10">
        <v>0.94286603431819238</v>
      </c>
      <c r="G123" s="46">
        <v>77085.71049741398</v>
      </c>
    </row>
    <row r="124" spans="2:7" x14ac:dyDescent="0.3">
      <c r="B124" s="40">
        <v>2023</v>
      </c>
      <c r="C124" s="3">
        <v>648082376.10611629</v>
      </c>
      <c r="D124" s="3">
        <v>278274425.4829638</v>
      </c>
      <c r="E124" s="4">
        <f t="shared" si="82"/>
        <v>0.42938125729467369</v>
      </c>
      <c r="F124" s="10">
        <v>0.9066019560751849</v>
      </c>
      <c r="G124" s="46">
        <v>73136.981247120319</v>
      </c>
    </row>
    <row r="125" spans="2:7" x14ac:dyDescent="0.3">
      <c r="B125" s="40">
        <v>2024</v>
      </c>
      <c r="C125" s="3">
        <v>628568369.53808117</v>
      </c>
      <c r="D125" s="3">
        <v>299748978.05228209</v>
      </c>
      <c r="E125" s="4">
        <f t="shared" si="82"/>
        <v>0.47687569495830656</v>
      </c>
      <c r="F125" s="10">
        <v>0.87173265007229317</v>
      </c>
      <c r="G125" s="46">
        <v>66585.028071640118</v>
      </c>
    </row>
    <row r="126" spans="2:7" x14ac:dyDescent="0.3">
      <c r="B126" s="40">
        <v>2025</v>
      </c>
      <c r="C126" s="3">
        <v>581389776.216295</v>
      </c>
      <c r="D126" s="3">
        <v>332550587.38265163</v>
      </c>
      <c r="E126" s="4">
        <f t="shared" si="82"/>
        <v>0.57199249279356523</v>
      </c>
      <c r="F126" s="10">
        <v>0.83820447122335884</v>
      </c>
      <c r="G126" s="46">
        <v>64257.689368631531</v>
      </c>
    </row>
    <row r="127" spans="2:7" x14ac:dyDescent="0.3">
      <c r="B127" s="40">
        <v>2026</v>
      </c>
      <c r="C127" s="3">
        <v>550235180.6113894</v>
      </c>
      <c r="D127" s="3">
        <v>352520955.53147936</v>
      </c>
      <c r="E127" s="4">
        <f t="shared" si="82"/>
        <v>0.64067323928611497</v>
      </c>
      <c r="F127" s="10">
        <v>0.80596583771476804</v>
      </c>
      <c r="G127" s="46">
        <v>64498.101575741399</v>
      </c>
    </row>
    <row r="128" spans="2:7" x14ac:dyDescent="0.3">
      <c r="B128" s="40">
        <v>2027</v>
      </c>
      <c r="C128" s="3">
        <v>560150708.1744504</v>
      </c>
      <c r="D128" s="3">
        <v>363985302.81870544</v>
      </c>
      <c r="E128" s="4">
        <f t="shared" si="82"/>
        <v>0.64979888002810082</v>
      </c>
      <c r="F128" s="10">
        <v>0.77496715164881547</v>
      </c>
      <c r="G128" s="46">
        <v>57574.039682431438</v>
      </c>
    </row>
    <row r="129" spans="2:7" x14ac:dyDescent="0.3">
      <c r="B129" s="40">
        <v>2028</v>
      </c>
      <c r="C129" s="3">
        <v>523167980.03573036</v>
      </c>
      <c r="D129" s="3">
        <v>410206183.26314986</v>
      </c>
      <c r="E129" s="4">
        <f t="shared" si="82"/>
        <v>0.78408121084767912</v>
      </c>
      <c r="F129" s="10">
        <v>0.74516072273924561</v>
      </c>
      <c r="G129" s="46">
        <v>58399.542089571085</v>
      </c>
    </row>
    <row r="130" spans="2:7" x14ac:dyDescent="0.3">
      <c r="B130" s="40">
        <v>2029</v>
      </c>
      <c r="C130" s="3">
        <v>470117146.27340639</v>
      </c>
      <c r="D130" s="3">
        <v>419544665.76928222</v>
      </c>
      <c r="E130" s="4">
        <f t="shared" si="82"/>
        <v>0.89242579024183755</v>
      </c>
      <c r="F130" s="10">
        <v>0.71650069494158231</v>
      </c>
      <c r="G130" s="46">
        <v>55666.564246408692</v>
      </c>
    </row>
    <row r="131" spans="2:7" x14ac:dyDescent="0.3">
      <c r="B131" s="40">
        <v>2030</v>
      </c>
      <c r="C131" s="3">
        <v>435788543.62951064</v>
      </c>
      <c r="D131" s="3">
        <v>486893088.01230496</v>
      </c>
      <c r="E131" s="4">
        <f t="shared" si="82"/>
        <v>1.117269132311659</v>
      </c>
      <c r="F131" s="10">
        <v>0.68894297590536757</v>
      </c>
      <c r="G131" s="46">
        <v>49033.136180905662</v>
      </c>
    </row>
    <row r="132" spans="2:7" x14ac:dyDescent="0.3">
      <c r="B132" s="40">
        <v>2031</v>
      </c>
      <c r="C132" s="3">
        <v>437548579.34824061</v>
      </c>
      <c r="D132" s="3">
        <v>487780309.19453275</v>
      </c>
      <c r="E132" s="4">
        <f t="shared" si="82"/>
        <v>1.1148026349922466</v>
      </c>
      <c r="F132" s="10">
        <v>0.66244516913977647</v>
      </c>
      <c r="G132" s="46">
        <v>47696.954976727713</v>
      </c>
    </row>
    <row r="133" spans="2:7" x14ac:dyDescent="0.3">
      <c r="B133" s="40">
        <v>2032</v>
      </c>
      <c r="C133" s="3">
        <v>417436449.12577242</v>
      </c>
      <c r="D133" s="3">
        <v>520203320.05812329</v>
      </c>
      <c r="E133" s="4">
        <f t="shared" si="82"/>
        <v>1.2461856676568928</v>
      </c>
      <c r="F133" s="10">
        <v>0.63696650878824657</v>
      </c>
      <c r="G133" s="46">
        <v>44876.140258811924</v>
      </c>
    </row>
    <row r="134" spans="2:7" x14ac:dyDescent="0.3">
      <c r="B134" s="40">
        <v>2033</v>
      </c>
      <c r="C134" s="3">
        <v>385766603.31681162</v>
      </c>
      <c r="D134" s="3">
        <v>576868487.66850245</v>
      </c>
      <c r="E134" s="4">
        <f t="shared" si="82"/>
        <v>1.4953821370450464</v>
      </c>
      <c r="F134" s="10">
        <v>0.61246779691177555</v>
      </c>
      <c r="G134" s="46">
        <v>41240.734126569878</v>
      </c>
    </row>
    <row r="135" spans="2:7" x14ac:dyDescent="0.3">
      <c r="B135" s="40">
        <v>2034</v>
      </c>
      <c r="C135" s="3">
        <v>359143299.01546115</v>
      </c>
      <c r="D135" s="3">
        <v>596960212.78449106</v>
      </c>
      <c r="E135" s="4">
        <f t="shared" si="82"/>
        <v>1.6621783405703803</v>
      </c>
      <c r="F135" s="10">
        <v>0.58891134318439953</v>
      </c>
      <c r="G135" s="46">
        <v>39480.898568926626</v>
      </c>
    </row>
    <row r="136" spans="2:7" x14ac:dyDescent="0.3">
      <c r="B136" s="40">
        <v>2035</v>
      </c>
      <c r="C136" s="3">
        <v>305967651.07833284</v>
      </c>
      <c r="D136" s="3">
        <v>620501606.23003221</v>
      </c>
      <c r="E136" s="4">
        <f t="shared" si="82"/>
        <v>2.0279974175151394</v>
      </c>
      <c r="F136" s="10">
        <v>0.56626090690807651</v>
      </c>
      <c r="G136" s="46">
        <v>36122.192233571921</v>
      </c>
    </row>
    <row r="137" spans="2:7" x14ac:dyDescent="0.3">
      <c r="B137" s="40">
        <v>2036</v>
      </c>
      <c r="C137" s="3">
        <v>306218787.96254724</v>
      </c>
      <c r="D137" s="3">
        <v>633253122.68742824</v>
      </c>
      <c r="E137" s="4">
        <f t="shared" si="82"/>
        <v>2.0679760601915764</v>
      </c>
      <c r="F137" s="10">
        <v>0.54448164125776588</v>
      </c>
      <c r="G137" s="46">
        <v>31966.772913063571</v>
      </c>
    </row>
    <row r="138" spans="2:7" x14ac:dyDescent="0.3">
      <c r="B138" s="40">
        <v>2037</v>
      </c>
      <c r="C138" s="3">
        <v>276623623.77757537</v>
      </c>
      <c r="D138" s="3">
        <v>611190012.36906385</v>
      </c>
      <c r="E138" s="4">
        <f t="shared" si="82"/>
        <v>2.2094642678114256</v>
      </c>
      <c r="F138" s="10">
        <v>0.52354003967092866</v>
      </c>
      <c r="G138" s="46">
        <v>29420.845500242951</v>
      </c>
    </row>
    <row r="139" spans="2:7" x14ac:dyDescent="0.3">
      <c r="B139" s="40">
        <v>2038</v>
      </c>
      <c r="C139" s="3">
        <v>252571040.14855468</v>
      </c>
      <c r="D139" s="3">
        <v>633042460.37854397</v>
      </c>
      <c r="E139" s="4">
        <f t="shared" si="82"/>
        <v>2.5063936863316059</v>
      </c>
      <c r="F139" s="10">
        <v>0.50340388429896976</v>
      </c>
      <c r="G139" s="46">
        <v>28756.996128071049</v>
      </c>
    </row>
    <row r="140" spans="2:7" x14ac:dyDescent="0.3">
      <c r="B140" s="40">
        <v>2039</v>
      </c>
      <c r="C140" s="3">
        <v>212443769.47698659</v>
      </c>
      <c r="D140" s="3">
        <v>607173950.04406404</v>
      </c>
      <c r="E140" s="4">
        <f t="shared" si="82"/>
        <v>2.8580454561640485</v>
      </c>
      <c r="F140" s="10">
        <v>0.48404219644131707</v>
      </c>
      <c r="G140" s="46">
        <v>25154.7400009429</v>
      </c>
    </row>
    <row r="141" spans="2:7" x14ac:dyDescent="0.3">
      <c r="B141" s="40">
        <v>2040</v>
      </c>
      <c r="C141" s="3">
        <v>204438289.40511924</v>
      </c>
      <c r="D141" s="3">
        <v>628045084.30633199</v>
      </c>
      <c r="E141" s="4">
        <f t="shared" si="82"/>
        <v>3.0720521392241968</v>
      </c>
      <c r="F141" s="10">
        <v>0.46542518888588186</v>
      </c>
      <c r="G141" s="46">
        <v>22266.19687674331</v>
      </c>
    </row>
    <row r="142" spans="2:7" x14ac:dyDescent="0.3">
      <c r="B142" s="40">
        <v>2041</v>
      </c>
      <c r="C142" s="3">
        <v>173814869.47446144</v>
      </c>
      <c r="D142" s="3">
        <v>578901821.15438044</v>
      </c>
      <c r="E142" s="4">
        <f t="shared" si="82"/>
        <v>3.3305655776443124</v>
      </c>
      <c r="F142" s="10">
        <v>0.44752422008257869</v>
      </c>
      <c r="G142" s="46">
        <v>19841.498255425191</v>
      </c>
    </row>
    <row r="143" spans="2:7" x14ac:dyDescent="0.3">
      <c r="B143" s="40">
        <v>2042</v>
      </c>
      <c r="C143" s="3">
        <v>154756804.69316703</v>
      </c>
      <c r="D143" s="3">
        <v>553819329.07439661</v>
      </c>
      <c r="E143" s="4">
        <f t="shared" si="82"/>
        <v>3.5786428271922661</v>
      </c>
      <c r="F143" s="10">
        <v>0.43031175007940259</v>
      </c>
      <c r="G143" s="46">
        <v>18090.069023544747</v>
      </c>
    </row>
    <row r="144" spans="2:7" x14ac:dyDescent="0.3">
      <c r="B144" s="40">
        <v>2043</v>
      </c>
      <c r="C144" s="3">
        <v>130897840.07030974</v>
      </c>
      <c r="D144" s="3">
        <v>562362968.5406009</v>
      </c>
      <c r="E144" s="4">
        <f t="shared" si="82"/>
        <v>4.2961974639041891</v>
      </c>
      <c r="F144" s="10">
        <v>0.41376129815327167</v>
      </c>
      <c r="G144" s="46">
        <v>15202.687074209025</v>
      </c>
    </row>
    <row r="145" spans="2:7" x14ac:dyDescent="0.3">
      <c r="B145" s="40">
        <v>2044</v>
      </c>
      <c r="C145" s="3">
        <v>122489339.73561577</v>
      </c>
      <c r="D145" s="3">
        <v>524609327.63187945</v>
      </c>
      <c r="E145" s="4">
        <f t="shared" si="82"/>
        <v>4.2828978322865492</v>
      </c>
      <c r="F145" s="10">
        <v>0.39784740207045349</v>
      </c>
      <c r="G145" s="46">
        <v>14154.437310283931</v>
      </c>
    </row>
    <row r="146" spans="2:7" x14ac:dyDescent="0.3">
      <c r="B146" s="40">
        <v>2045</v>
      </c>
      <c r="C146" s="3">
        <v>101243134.4600224</v>
      </c>
      <c r="D146" s="3">
        <v>489391060.44454265</v>
      </c>
      <c r="E146" s="4">
        <f t="shared" si="82"/>
        <v>4.8338197256998905</v>
      </c>
      <c r="F146" s="10">
        <v>0.38254557891389762</v>
      </c>
      <c r="G146" s="46">
        <v>11262.029539407216</v>
      </c>
    </row>
    <row r="147" spans="2:7" x14ac:dyDescent="0.3">
      <c r="B147" s="40">
        <v>2046</v>
      </c>
      <c r="C147" s="3">
        <v>91340286.89372845</v>
      </c>
      <c r="D147" s="3">
        <v>442910637.90001988</v>
      </c>
      <c r="E147" s="4">
        <f t="shared" si="82"/>
        <v>4.8490173718781122</v>
      </c>
      <c r="F147" s="10">
        <v>0.36783228741720919</v>
      </c>
      <c r="G147" s="46">
        <v>10143.367907151973</v>
      </c>
    </row>
    <row r="148" spans="2:7" x14ac:dyDescent="0.3">
      <c r="B148" s="40">
        <v>2047</v>
      </c>
      <c r="C148" s="3">
        <v>72686695.14077805</v>
      </c>
      <c r="D148" s="3">
        <v>401169285.55310261</v>
      </c>
      <c r="E148" s="4">
        <f t="shared" si="82"/>
        <v>5.5191570448501812</v>
      </c>
      <c r="F148" s="10">
        <v>0.35368489174731654</v>
      </c>
      <c r="G148" s="46">
        <v>8476.4486867160194</v>
      </c>
    </row>
    <row r="149" spans="2:7" x14ac:dyDescent="0.3">
      <c r="B149" s="40">
        <v>2048</v>
      </c>
      <c r="C149" s="3">
        <v>66699170.611374177</v>
      </c>
      <c r="D149" s="3">
        <v>351465934.74262393</v>
      </c>
      <c r="E149" s="4">
        <f t="shared" si="82"/>
        <v>5.2694198671593169</v>
      </c>
      <c r="F149" s="10">
        <v>0.34008162668011205</v>
      </c>
      <c r="G149" s="46">
        <v>7578.3668253982069</v>
      </c>
    </row>
    <row r="150" spans="2:7" x14ac:dyDescent="0.3">
      <c r="B150" s="40">
        <v>2049</v>
      </c>
      <c r="C150" s="3">
        <v>53598474.84211316</v>
      </c>
      <c r="D150" s="3">
        <v>310918500.97512567</v>
      </c>
      <c r="E150" s="4">
        <f t="shared" si="82"/>
        <v>5.800883362651807</v>
      </c>
      <c r="F150" s="10">
        <v>0.3270015641154923</v>
      </c>
      <c r="G150" s="46">
        <v>6385.2463304916673</v>
      </c>
    </row>
    <row r="151" spans="2:7" x14ac:dyDescent="0.3">
      <c r="B151" s="40">
        <v>2050</v>
      </c>
      <c r="C151" s="3">
        <v>43994652.119645461</v>
      </c>
      <c r="D151" s="3">
        <v>274993410.42062479</v>
      </c>
      <c r="E151" s="4">
        <f t="shared" si="82"/>
        <v>6.2506099530635604</v>
      </c>
      <c r="F151" s="10">
        <v>0.31442458088028108</v>
      </c>
      <c r="G151" s="46">
        <v>5451.4281135215097</v>
      </c>
    </row>
    <row r="152" spans="2:7" x14ac:dyDescent="0.3">
      <c r="B152" s="40">
        <v>2051</v>
      </c>
      <c r="C152" s="3">
        <v>37847621.337041914</v>
      </c>
      <c r="D152" s="3">
        <v>256378502.45786357</v>
      </c>
      <c r="E152" s="4">
        <f t="shared" si="82"/>
        <v>6.7739660618233595</v>
      </c>
      <c r="F152" s="10">
        <v>0.30233132776950106</v>
      </c>
      <c r="G152" s="46">
        <v>4366.5125282531362</v>
      </c>
    </row>
    <row r="153" spans="2:7" x14ac:dyDescent="0.3">
      <c r="B153" s="40">
        <v>2052</v>
      </c>
      <c r="C153" s="3">
        <v>30290056.60758825</v>
      </c>
      <c r="D153" s="3">
        <v>219212114.46557033</v>
      </c>
      <c r="E153" s="4">
        <f t="shared" si="82"/>
        <v>7.2370982103299673</v>
      </c>
      <c r="F153" s="10">
        <v>0.29070319977836634</v>
      </c>
      <c r="G153" s="46">
        <v>3518.8832056946708</v>
      </c>
    </row>
    <row r="154" spans="2:7" x14ac:dyDescent="0.3">
      <c r="B154" s="40">
        <v>2053</v>
      </c>
      <c r="C154" s="3">
        <v>26451225.290418424</v>
      </c>
      <c r="D154" s="3">
        <v>190091285.45650437</v>
      </c>
      <c r="E154" s="4">
        <f t="shared" si="82"/>
        <v>7.1864831730635261</v>
      </c>
      <c r="F154" s="10">
        <v>0.27952230747919848</v>
      </c>
      <c r="G154" s="46">
        <v>3010.751671786812</v>
      </c>
    </row>
    <row r="155" spans="2:7" x14ac:dyDescent="0.3">
      <c r="B155" s="40">
        <v>2054</v>
      </c>
      <c r="C155" s="3">
        <v>20569175.856935676</v>
      </c>
      <c r="D155" s="3">
        <v>165990010.83056417</v>
      </c>
      <c r="E155" s="4">
        <f t="shared" si="82"/>
        <v>8.0698425637016644</v>
      </c>
      <c r="F155" s="10">
        <v>0.26877144949922926</v>
      </c>
      <c r="G155" s="46">
        <v>2484.3602735887266</v>
      </c>
    </row>
    <row r="156" spans="2:7" x14ac:dyDescent="0.3">
      <c r="B156" s="40">
        <v>2055</v>
      </c>
      <c r="C156" s="3">
        <v>17308230.465904649</v>
      </c>
      <c r="D156" s="3">
        <v>136811909.28323835</v>
      </c>
      <c r="E156" s="4">
        <f t="shared" si="82"/>
        <v>7.9044423144666975</v>
      </c>
      <c r="F156" s="10">
        <v>0.25843408605695123</v>
      </c>
      <c r="G156" s="46">
        <v>2002.6684722238792</v>
      </c>
    </row>
    <row r="157" spans="2:7" x14ac:dyDescent="0.3">
      <c r="B157" s="40">
        <v>2056</v>
      </c>
      <c r="C157" s="3">
        <v>14220318.671112308</v>
      </c>
      <c r="D157" s="3">
        <v>114648086.56652097</v>
      </c>
      <c r="E157" s="4">
        <f t="shared" si="82"/>
        <v>8.0622726689959077</v>
      </c>
      <c r="F157" s="10">
        <v>0.24849431351629925</v>
      </c>
      <c r="G157" s="46">
        <v>1508.3932858957448</v>
      </c>
    </row>
    <row r="158" spans="2:7" x14ac:dyDescent="0.3">
      <c r="B158" s="40">
        <v>2057</v>
      </c>
      <c r="C158" s="3">
        <v>10423246.27277224</v>
      </c>
      <c r="D158" s="3">
        <v>98438457.21748206</v>
      </c>
      <c r="E158" s="4">
        <f t="shared" si="82"/>
        <v>9.4441265841165514</v>
      </c>
      <c r="F158" s="10">
        <v>0.23893683991951847</v>
      </c>
      <c r="G158" s="46">
        <v>1282.8840370294042</v>
      </c>
    </row>
    <row r="159" spans="2:7" x14ac:dyDescent="0.3">
      <c r="B159" s="40">
        <v>2058</v>
      </c>
      <c r="C159" s="3">
        <v>8890043.6529729497</v>
      </c>
      <c r="D159" s="3">
        <v>75146322.836828306</v>
      </c>
      <c r="E159" s="4">
        <f t="shared" si="82"/>
        <v>8.4528631995747698</v>
      </c>
      <c r="F159" s="10">
        <v>0.22974696146107546</v>
      </c>
      <c r="G159" s="46">
        <v>987.54273529222735</v>
      </c>
    </row>
    <row r="160" spans="2:7" x14ac:dyDescent="0.3">
      <c r="B160" s="40">
        <v>2059</v>
      </c>
      <c r="C160" s="3">
        <v>7036534.2598076584</v>
      </c>
      <c r="D160" s="3">
        <v>62410724.449023515</v>
      </c>
      <c r="E160" s="4">
        <f t="shared" si="82"/>
        <v>8.8695261253129321</v>
      </c>
      <c r="F160" s="10">
        <v>0.22091053986641868</v>
      </c>
      <c r="G160" s="46">
        <v>746.96818379396279</v>
      </c>
    </row>
    <row r="161" spans="2:7" x14ac:dyDescent="0.3">
      <c r="B161" s="40">
        <v>2060</v>
      </c>
      <c r="C161" s="3">
        <v>5164465.1657968713</v>
      </c>
      <c r="D161" s="3">
        <v>54081333.898987517</v>
      </c>
      <c r="E161" s="4">
        <f t="shared" si="82"/>
        <v>10.471816957379522</v>
      </c>
      <c r="F161" s="10">
        <v>0.2124139806407872</v>
      </c>
      <c r="G161" s="46">
        <v>583.30171281219634</v>
      </c>
    </row>
    <row r="162" spans="2:7" x14ac:dyDescent="0.3">
      <c r="B162" s="40">
        <v>2061</v>
      </c>
      <c r="C162" s="3">
        <v>4236159.9326099623</v>
      </c>
      <c r="D162" s="3">
        <v>41534872.183849782</v>
      </c>
      <c r="E162" s="4">
        <f t="shared" si="82"/>
        <v>9.8048404320418374</v>
      </c>
      <c r="F162" s="10">
        <v>0.20424421215460306</v>
      </c>
      <c r="G162" s="46">
        <v>447.41946749424238</v>
      </c>
    </row>
    <row r="163" spans="2:7" x14ac:dyDescent="0.3">
      <c r="B163" s="40">
        <v>2062</v>
      </c>
      <c r="C163" s="3">
        <v>3171365.7014724067</v>
      </c>
      <c r="D163" s="3">
        <v>34558855.836463653</v>
      </c>
      <c r="E163" s="4">
        <f t="shared" si="82"/>
        <v>10.89715254863815</v>
      </c>
      <c r="F163" s="10">
        <v>0.19638866553327217</v>
      </c>
      <c r="G163" s="46">
        <v>354.39719158106993</v>
      </c>
    </row>
    <row r="164" spans="2:7" x14ac:dyDescent="0.3">
      <c r="B164" s="40">
        <v>2063</v>
      </c>
      <c r="C164" s="3">
        <v>2455397.7394267237</v>
      </c>
      <c r="D164" s="3">
        <v>26955693.34819435</v>
      </c>
      <c r="E164" s="4">
        <f t="shared" si="82"/>
        <v>10.978137234290953</v>
      </c>
      <c r="F164" s="10">
        <v>0.18883525532045398</v>
      </c>
      <c r="G164" s="46">
        <v>275.44637965810153</v>
      </c>
    </row>
    <row r="165" spans="2:7" x14ac:dyDescent="0.3">
      <c r="B165" s="40">
        <v>2064</v>
      </c>
      <c r="C165" s="3">
        <v>1861256.14306521</v>
      </c>
      <c r="D165" s="3">
        <v>21284783.648705922</v>
      </c>
      <c r="E165" s="4">
        <f t="shared" si="82"/>
        <v>11.435709011900464</v>
      </c>
      <c r="F165" s="10">
        <v>0.18157236088505194</v>
      </c>
      <c r="G165" s="46">
        <v>209.63591581246408</v>
      </c>
    </row>
    <row r="166" spans="2:7" x14ac:dyDescent="0.3">
      <c r="B166" s="40">
        <v>2065</v>
      </c>
      <c r="C166" s="3">
        <v>1400383.3531738305</v>
      </c>
      <c r="D166" s="3">
        <v>17587702.950826824</v>
      </c>
      <c r="E166" s="4">
        <f t="shared" si="82"/>
        <v>12.559205956687526</v>
      </c>
      <c r="F166" s="10">
        <v>0.17458880854331918</v>
      </c>
      <c r="G166" s="46">
        <v>147.17565604570885</v>
      </c>
    </row>
    <row r="167" spans="2:7" x14ac:dyDescent="0.3">
      <c r="B167" s="40">
        <v>2066</v>
      </c>
      <c r="C167" s="3">
        <v>1105323.721566014</v>
      </c>
      <c r="D167" s="3">
        <v>13843862.960471928</v>
      </c>
      <c r="E167" s="4">
        <f t="shared" ref="E167:E180" si="83">D167/C167</f>
        <v>12.524713520902321</v>
      </c>
      <c r="F167" s="10">
        <v>0.16787385436857613</v>
      </c>
      <c r="G167" s="46">
        <v>113.33682390501335</v>
      </c>
    </row>
    <row r="168" spans="2:7" x14ac:dyDescent="0.3">
      <c r="B168" s="40">
        <v>2067</v>
      </c>
      <c r="C168" s="3">
        <v>828193.00889584387</v>
      </c>
      <c r="D168" s="3">
        <v>10485468.060164377</v>
      </c>
      <c r="E168" s="4">
        <f t="shared" si="83"/>
        <v>12.660657536995778</v>
      </c>
      <c r="F168" s="10">
        <v>0.16141716766209241</v>
      </c>
      <c r="G168" s="46">
        <v>81.864816418593293</v>
      </c>
    </row>
    <row r="169" spans="2:7" x14ac:dyDescent="0.3">
      <c r="B169" s="40">
        <v>2068</v>
      </c>
      <c r="C169" s="3">
        <v>590636.13160428195</v>
      </c>
      <c r="D169" s="3">
        <v>7545409.6504439721</v>
      </c>
      <c r="E169" s="4">
        <f t="shared" si="83"/>
        <v>12.775055989123423</v>
      </c>
      <c r="F169" s="10">
        <v>0.15520881505970421</v>
      </c>
      <c r="G169" s="46">
        <v>60.721061771878801</v>
      </c>
    </row>
    <row r="170" spans="2:7" x14ac:dyDescent="0.3">
      <c r="B170" s="40">
        <v>2069</v>
      </c>
      <c r="C170" s="3">
        <v>447564.19624587352</v>
      </c>
      <c r="D170" s="3">
        <v>5730870.2313889842</v>
      </c>
      <c r="E170" s="4">
        <f t="shared" si="83"/>
        <v>12.80457704047595</v>
      </c>
      <c r="F170" s="10">
        <v>0.1492392452497156</v>
      </c>
      <c r="G170" s="46">
        <v>44.919474091111347</v>
      </c>
    </row>
    <row r="171" spans="2:7" x14ac:dyDescent="0.3">
      <c r="B171" s="40">
        <v>2070</v>
      </c>
      <c r="C171" s="3">
        <v>319350.82207084098</v>
      </c>
      <c r="D171" s="3">
        <v>4241780.5798840914</v>
      </c>
      <c r="E171" s="4">
        <f t="shared" si="83"/>
        <v>13.282510288773095</v>
      </c>
      <c r="F171" s="10">
        <v>0.14349927427857267</v>
      </c>
      <c r="G171" s="46">
        <v>32.336114629869542</v>
      </c>
    </row>
    <row r="172" spans="2:7" x14ac:dyDescent="0.3">
      <c r="B172" s="40">
        <v>2071</v>
      </c>
      <c r="C172" s="3">
        <v>229162.66053472852</v>
      </c>
      <c r="D172" s="3">
        <v>3121323.7821848975</v>
      </c>
      <c r="E172" s="4">
        <f t="shared" si="83"/>
        <v>13.62056006376255</v>
      </c>
      <c r="F172" s="10">
        <v>0.13798007142170451</v>
      </c>
      <c r="G172" s="46">
        <v>24.922128320072193</v>
      </c>
    </row>
    <row r="173" spans="2:7" x14ac:dyDescent="0.3">
      <c r="B173" s="40">
        <v>2072</v>
      </c>
      <c r="C173" s="3">
        <v>173708.93258203845</v>
      </c>
      <c r="D173" s="3">
        <v>2226135.4643570888</v>
      </c>
      <c r="E173" s="4">
        <f t="shared" si="83"/>
        <v>12.81531946151209</v>
      </c>
      <c r="F173" s="10">
        <v>0.13267314559779278</v>
      </c>
      <c r="G173" s="46">
        <v>16.540673288634071</v>
      </c>
    </row>
    <row r="174" spans="2:7" x14ac:dyDescent="0.3">
      <c r="B174" s="40">
        <v>2073</v>
      </c>
      <c r="C174" s="3">
        <v>124935.87409282815</v>
      </c>
      <c r="D174" s="3">
        <v>1494659.6569350506</v>
      </c>
      <c r="E174" s="4">
        <f t="shared" si="83"/>
        <v>11.96341457397984</v>
      </c>
      <c r="F174" s="10">
        <v>0.12757033230556999</v>
      </c>
      <c r="G174" s="46">
        <v>12.095479697067061</v>
      </c>
    </row>
    <row r="175" spans="2:7" x14ac:dyDescent="0.3">
      <c r="B175" s="40">
        <v>2074</v>
      </c>
      <c r="C175" s="3">
        <v>89719.930151271241</v>
      </c>
      <c r="D175" s="3">
        <v>1015284.1058142943</v>
      </c>
      <c r="E175" s="4">
        <f t="shared" si="83"/>
        <v>11.316149088641581</v>
      </c>
      <c r="F175" s="10">
        <v>0.12266378106304804</v>
      </c>
      <c r="G175" s="46">
        <v>8.7484474322075112</v>
      </c>
    </row>
    <row r="176" spans="2:7" x14ac:dyDescent="0.3">
      <c r="B176" s="40">
        <v>2075</v>
      </c>
      <c r="C176" s="3">
        <v>64731.925006450321</v>
      </c>
      <c r="D176" s="3">
        <v>760022.58858015318</v>
      </c>
      <c r="E176" s="4">
        <f t="shared" si="83"/>
        <v>11.741078123420854</v>
      </c>
      <c r="F176" s="10">
        <v>0.11794594332985389</v>
      </c>
      <c r="G176" s="46">
        <v>5.7169257441864989</v>
      </c>
    </row>
    <row r="177" spans="2:7" x14ac:dyDescent="0.3">
      <c r="B177" s="40">
        <v>2076</v>
      </c>
      <c r="C177" s="3">
        <v>44278.005174924168</v>
      </c>
      <c r="D177" s="3">
        <v>505458.85978196526</v>
      </c>
      <c r="E177" s="4">
        <f t="shared" si="83"/>
        <v>11.415574341822886</v>
      </c>
      <c r="F177" s="10">
        <v>0.11340956089409025</v>
      </c>
      <c r="G177" s="46">
        <v>4.2728116091208319</v>
      </c>
    </row>
    <row r="178" spans="2:7" x14ac:dyDescent="0.3">
      <c r="B178" s="40">
        <v>2077</v>
      </c>
      <c r="C178" s="3">
        <v>32251.803261828838</v>
      </c>
      <c r="D178" s="3">
        <v>361860.52622204367</v>
      </c>
      <c r="E178" s="4">
        <f t="shared" si="83"/>
        <v>11.21985407402998</v>
      </c>
      <c r="F178" s="10">
        <v>0.10904765470585603</v>
      </c>
      <c r="G178" s="46">
        <v>2.7054333017603049</v>
      </c>
    </row>
    <row r="179" spans="2:7" x14ac:dyDescent="0.3">
      <c r="B179" s="40">
        <v>2078</v>
      </c>
      <c r="C179" s="3">
        <v>21346.196687225383</v>
      </c>
      <c r="D179" s="3">
        <v>238227.74730011122</v>
      </c>
      <c r="E179" s="4">
        <f t="shared" si="83"/>
        <v>11.160196394268139</v>
      </c>
      <c r="F179" s="10">
        <v>0.10485351414024617</v>
      </c>
      <c r="G179" s="46">
        <v>1.9435779839015475</v>
      </c>
    </row>
    <row r="180" spans="2:7" x14ac:dyDescent="0.3">
      <c r="B180" s="40">
        <v>2079</v>
      </c>
      <c r="C180" s="3">
        <v>14700.597185257189</v>
      </c>
      <c r="D180" s="3">
        <v>169476.72383961649</v>
      </c>
      <c r="E180" s="4">
        <f t="shared" si="83"/>
        <v>11.52856048661614</v>
      </c>
      <c r="F180" s="10">
        <v>0.10082068667331362</v>
      </c>
      <c r="G180" s="46">
        <v>1.2601364274932123</v>
      </c>
    </row>
    <row r="181" spans="2:7" x14ac:dyDescent="0.3">
      <c r="B181" s="49"/>
      <c r="C181" s="50">
        <v>0</v>
      </c>
      <c r="D181" s="50">
        <v>0</v>
      </c>
      <c r="E181" s="50"/>
      <c r="F181" s="50"/>
      <c r="G181" s="51"/>
    </row>
    <row r="182" spans="2:7" x14ac:dyDescent="0.3">
      <c r="B182" s="40" t="s">
        <v>6</v>
      </c>
      <c r="C182" s="52">
        <f>SUMPRODUCT(C102:C121,F102:F121)</f>
        <v>6760460631.1577549</v>
      </c>
      <c r="D182" s="52">
        <f>SUMPRODUCT(D102:D121,F102:F121)</f>
        <v>2018418601.7782993</v>
      </c>
      <c r="E182" s="4">
        <f>IFERROR(D182/C182,0)</f>
        <v>0.29856228915464261</v>
      </c>
      <c r="F182" s="50"/>
      <c r="G182" s="53"/>
    </row>
    <row r="183" spans="2:7" x14ac:dyDescent="0.3">
      <c r="B183" s="40" t="s">
        <v>7</v>
      </c>
      <c r="C183" s="52">
        <f>SUMPRODUCT(C122:C180,F122:F180)</f>
        <v>7044749472.3835688</v>
      </c>
      <c r="D183" s="52">
        <f>SUMPRODUCT(D122:D180,F122:F180)</f>
        <v>8214283078.2693262</v>
      </c>
      <c r="E183" s="4">
        <f>IFERROR(D183/C183,0)</f>
        <v>1.166014932180413</v>
      </c>
      <c r="F183" s="50"/>
      <c r="G183" s="53"/>
    </row>
    <row r="184" spans="2:7" ht="15" thickBot="1" x14ac:dyDescent="0.35">
      <c r="B184" s="47" t="s">
        <v>8</v>
      </c>
      <c r="C184" s="54">
        <f>SUM(C182:C183)</f>
        <v>13805210103.541325</v>
      </c>
      <c r="D184" s="54">
        <f>SUM(D182:D183)</f>
        <v>10232701680.047626</v>
      </c>
      <c r="E184" s="6">
        <f>IFERROR(D184/C184,0)</f>
        <v>0.74122027867020468</v>
      </c>
      <c r="F184" s="55"/>
      <c r="G184" s="56"/>
    </row>
    <row r="185" spans="2:7" ht="15" thickBot="1" x14ac:dyDescent="0.35"/>
    <row r="186" spans="2:7" x14ac:dyDescent="0.3">
      <c r="B186" s="33"/>
      <c r="C186" s="34"/>
      <c r="D186" s="34"/>
      <c r="E186" s="34"/>
      <c r="F186" s="34"/>
      <c r="G186" s="35" t="s">
        <v>14</v>
      </c>
    </row>
    <row r="187" spans="2:7" x14ac:dyDescent="0.3">
      <c r="B187" s="74" t="s">
        <v>32</v>
      </c>
      <c r="C187" s="75"/>
      <c r="D187" s="75"/>
      <c r="E187" s="75"/>
      <c r="F187" s="75"/>
      <c r="G187" s="76"/>
    </row>
    <row r="188" spans="2:7" x14ac:dyDescent="0.3">
      <c r="B188" s="74" t="s">
        <v>28</v>
      </c>
      <c r="C188" s="75"/>
      <c r="D188" s="75"/>
      <c r="E188" s="75"/>
      <c r="F188" s="75"/>
      <c r="G188" s="76"/>
    </row>
    <row r="189" spans="2:7" x14ac:dyDescent="0.3">
      <c r="B189" s="74" t="s">
        <v>26</v>
      </c>
      <c r="C189" s="75"/>
      <c r="D189" s="75"/>
      <c r="E189" s="75"/>
      <c r="F189" s="75"/>
      <c r="G189" s="76"/>
    </row>
    <row r="190" spans="2:7" x14ac:dyDescent="0.3">
      <c r="B190" s="36"/>
      <c r="C190" s="37"/>
      <c r="D190" s="37"/>
      <c r="E190" s="37"/>
      <c r="F190" s="38">
        <v>0.04</v>
      </c>
      <c r="G190" s="39"/>
    </row>
    <row r="191" spans="2:7" x14ac:dyDescent="0.3">
      <c r="B191" s="40" t="s">
        <v>0</v>
      </c>
      <c r="C191" s="41" t="s">
        <v>1</v>
      </c>
      <c r="D191" s="41" t="s">
        <v>2</v>
      </c>
      <c r="E191" s="41" t="s">
        <v>12</v>
      </c>
      <c r="F191" s="41" t="s">
        <v>9</v>
      </c>
      <c r="G191" s="42"/>
    </row>
    <row r="192" spans="2:7" x14ac:dyDescent="0.3">
      <c r="B192" s="43" t="s">
        <v>3</v>
      </c>
      <c r="C192" s="44" t="s">
        <v>4</v>
      </c>
      <c r="D192" s="44" t="s">
        <v>5</v>
      </c>
      <c r="E192" s="44" t="s">
        <v>13</v>
      </c>
      <c r="F192" s="44" t="s">
        <v>10</v>
      </c>
      <c r="G192" s="45" t="s">
        <v>11</v>
      </c>
    </row>
    <row r="193" spans="2:7" x14ac:dyDescent="0.3">
      <c r="B193" s="40">
        <v>2001</v>
      </c>
      <c r="C193" s="3">
        <v>27317460.523276478</v>
      </c>
      <c r="D193" s="3">
        <v>506749.635082733</v>
      </c>
      <c r="E193" s="4">
        <f>D193/C193</f>
        <v>1.8550393242115062E-2</v>
      </c>
      <c r="F193" s="10">
        <v>2.1485730121177244</v>
      </c>
      <c r="G193" s="46">
        <v>42357.368473057759</v>
      </c>
    </row>
    <row r="194" spans="2:7" x14ac:dyDescent="0.3">
      <c r="B194" s="40">
        <v>2002</v>
      </c>
      <c r="C194" s="3">
        <v>165559878.71626949</v>
      </c>
      <c r="D194" s="3">
        <v>8364753.7497087996</v>
      </c>
      <c r="E194" s="4">
        <f t="shared" ref="E194:E257" si="84">D194/C194</f>
        <v>5.0524038882898741E-2</v>
      </c>
      <c r="F194" s="10">
        <v>2.0659355885747352</v>
      </c>
      <c r="G194" s="46">
        <v>128673.07614895547</v>
      </c>
    </row>
    <row r="195" spans="2:7" x14ac:dyDescent="0.3">
      <c r="B195" s="40">
        <v>2003</v>
      </c>
      <c r="C195" s="3">
        <v>341202847.8969149</v>
      </c>
      <c r="D195" s="3">
        <v>21537014.163678482</v>
      </c>
      <c r="E195" s="4">
        <f t="shared" si="84"/>
        <v>6.3120851119581808E-2</v>
      </c>
      <c r="F195" s="10">
        <v>1.9864765274757068</v>
      </c>
      <c r="G195" s="46">
        <v>206497.739227435</v>
      </c>
    </row>
    <row r="196" spans="2:7" x14ac:dyDescent="0.3">
      <c r="B196" s="40">
        <v>2004</v>
      </c>
      <c r="C196" s="3">
        <v>392344771.54976088</v>
      </c>
      <c r="D196" s="3">
        <v>31333109.347776718</v>
      </c>
      <c r="E196" s="4">
        <f t="shared" si="84"/>
        <v>7.9861161967345745E-2</v>
      </c>
      <c r="F196" s="10">
        <v>1.9100735841112564</v>
      </c>
      <c r="G196" s="46">
        <v>218809.6909743945</v>
      </c>
    </row>
    <row r="197" spans="2:7" x14ac:dyDescent="0.3">
      <c r="B197" s="40">
        <v>2005</v>
      </c>
      <c r="C197" s="3">
        <v>441351444.44423598</v>
      </c>
      <c r="D197" s="3">
        <v>42229044.252862923</v>
      </c>
      <c r="E197" s="4">
        <f t="shared" si="84"/>
        <v>9.5681219092959124E-2</v>
      </c>
      <c r="F197" s="10">
        <v>1.8366092154915925</v>
      </c>
      <c r="G197" s="46">
        <v>210655.91502123189</v>
      </c>
    </row>
    <row r="198" spans="2:7" x14ac:dyDescent="0.3">
      <c r="B198" s="40">
        <v>2006</v>
      </c>
      <c r="C198" s="3">
        <v>425694929.44920629</v>
      </c>
      <c r="D198" s="3">
        <v>66513747.964163445</v>
      </c>
      <c r="E198" s="4">
        <f t="shared" si="84"/>
        <v>0.15624745178483465</v>
      </c>
      <c r="F198" s="10">
        <v>1.7659703995111466</v>
      </c>
      <c r="G198" s="46">
        <v>223883.70944316208</v>
      </c>
    </row>
    <row r="199" spans="2:7" x14ac:dyDescent="0.3">
      <c r="B199" s="40">
        <v>2007</v>
      </c>
      <c r="C199" s="3">
        <v>439783197.92236036</v>
      </c>
      <c r="D199" s="3">
        <v>79028622.234111518</v>
      </c>
      <c r="E199" s="4">
        <f t="shared" si="84"/>
        <v>0.17969904854815141</v>
      </c>
      <c r="F199" s="10">
        <v>1.6980484610684101</v>
      </c>
      <c r="G199" s="46">
        <v>215004.56068373146</v>
      </c>
    </row>
    <row r="200" spans="2:7" x14ac:dyDescent="0.3">
      <c r="B200" s="40">
        <v>2008</v>
      </c>
      <c r="C200" s="3">
        <v>420166723.47074401</v>
      </c>
      <c r="D200" s="3">
        <v>87751680.953668907</v>
      </c>
      <c r="E200" s="4">
        <f t="shared" si="84"/>
        <v>0.20884966860013371</v>
      </c>
      <c r="F200" s="10">
        <v>1.6327389048734713</v>
      </c>
      <c r="G200" s="46">
        <v>201584.54933785321</v>
      </c>
    </row>
    <row r="201" spans="2:7" x14ac:dyDescent="0.3">
      <c r="B201" s="40">
        <v>2009</v>
      </c>
      <c r="C201" s="3">
        <v>388507544.07153314</v>
      </c>
      <c r="D201" s="3">
        <v>131838217.99908242</v>
      </c>
      <c r="E201" s="4">
        <f t="shared" si="84"/>
        <v>0.3393453229181258</v>
      </c>
      <c r="F201" s="10">
        <v>1.5699412546860301</v>
      </c>
      <c r="G201" s="46">
        <v>212960.52553854004</v>
      </c>
    </row>
    <row r="202" spans="2:7" x14ac:dyDescent="0.3">
      <c r="B202" s="40">
        <v>2010</v>
      </c>
      <c r="C202" s="3">
        <v>376435281.91936994</v>
      </c>
      <c r="D202" s="3">
        <v>150745397.47304171</v>
      </c>
      <c r="E202" s="4">
        <f t="shared" si="84"/>
        <v>0.40045501767108649</v>
      </c>
      <c r="F202" s="10">
        <v>1.5095588987365673</v>
      </c>
      <c r="G202" s="46">
        <v>190830.63316412567</v>
      </c>
    </row>
    <row r="203" spans="2:7" x14ac:dyDescent="0.3">
      <c r="B203" s="40">
        <v>2011</v>
      </c>
      <c r="C203" s="3">
        <v>388355324.79271728</v>
      </c>
      <c r="D203" s="3">
        <v>160010208.18076861</v>
      </c>
      <c r="E203" s="4">
        <f t="shared" si="84"/>
        <v>0.41202012169183794</v>
      </c>
      <c r="F203" s="10">
        <v>1.4514989410928532</v>
      </c>
      <c r="G203" s="46">
        <v>192933.909070956</v>
      </c>
    </row>
    <row r="204" spans="2:7" x14ac:dyDescent="0.3">
      <c r="B204" s="40">
        <v>2012</v>
      </c>
      <c r="C204" s="3">
        <v>364772443.56687838</v>
      </c>
      <c r="D204" s="3">
        <v>182730986.35390264</v>
      </c>
      <c r="E204" s="4">
        <f t="shared" si="84"/>
        <v>0.50094514971331772</v>
      </c>
      <c r="F204" s="10">
        <v>1.3956720587431279</v>
      </c>
      <c r="G204" s="46">
        <v>186216.37496276948</v>
      </c>
    </row>
    <row r="205" spans="2:7" x14ac:dyDescent="0.3">
      <c r="B205" s="40">
        <v>2013</v>
      </c>
      <c r="C205" s="3">
        <v>363734125.60673141</v>
      </c>
      <c r="D205" s="3">
        <v>216943503.34896237</v>
      </c>
      <c r="E205" s="4">
        <f t="shared" si="84"/>
        <v>0.59643428558452405</v>
      </c>
      <c r="F205" s="10">
        <v>1.3419923641760845</v>
      </c>
      <c r="G205" s="46">
        <v>189829.50551132095</v>
      </c>
    </row>
    <row r="206" spans="2:7" x14ac:dyDescent="0.3">
      <c r="B206" s="40">
        <v>2014</v>
      </c>
      <c r="C206" s="3">
        <v>380860598.97196543</v>
      </c>
      <c r="D206" s="3">
        <v>210843125.34833971</v>
      </c>
      <c r="E206" s="4">
        <f t="shared" si="84"/>
        <v>0.5535965807895491</v>
      </c>
      <c r="F206" s="10">
        <v>1.2903772732462351</v>
      </c>
      <c r="G206" s="46">
        <v>187088.15790692973</v>
      </c>
    </row>
    <row r="207" spans="2:7" x14ac:dyDescent="0.3">
      <c r="B207" s="40">
        <v>2015</v>
      </c>
      <c r="C207" s="3">
        <v>414424641.32564157</v>
      </c>
      <c r="D207" s="3">
        <v>238273646.42013898</v>
      </c>
      <c r="E207" s="4">
        <f t="shared" si="84"/>
        <v>0.57495047991828074</v>
      </c>
      <c r="F207" s="10">
        <v>1.2407473781213798</v>
      </c>
      <c r="G207" s="46">
        <v>175678.54630670996</v>
      </c>
    </row>
    <row r="208" spans="2:7" x14ac:dyDescent="0.3">
      <c r="B208" s="40">
        <v>2016</v>
      </c>
      <c r="C208" s="3">
        <v>458694551.76228702</v>
      </c>
      <c r="D208" s="3">
        <v>230765566.53319067</v>
      </c>
      <c r="E208" s="4">
        <f t="shared" si="84"/>
        <v>0.5030920154743459</v>
      </c>
      <c r="F208" s="10">
        <v>1.1930263251167113</v>
      </c>
      <c r="G208" s="46">
        <v>172934.86990200158</v>
      </c>
    </row>
    <row r="209" spans="2:7" x14ac:dyDescent="0.3">
      <c r="B209" s="40">
        <v>2017</v>
      </c>
      <c r="C209" s="3">
        <v>465945296.19420183</v>
      </c>
      <c r="D209" s="3">
        <v>196387532.62610349</v>
      </c>
      <c r="E209" s="4">
        <f t="shared" si="84"/>
        <v>0.42148195127234622</v>
      </c>
      <c r="F209" s="10">
        <v>1.147140697227607</v>
      </c>
      <c r="G209" s="46">
        <v>167362.27931212643</v>
      </c>
    </row>
    <row r="210" spans="2:7" x14ac:dyDescent="0.3">
      <c r="B210" s="40">
        <v>2018</v>
      </c>
      <c r="C210" s="3">
        <v>444877997.20754713</v>
      </c>
      <c r="D210" s="3">
        <v>145312663.14571354</v>
      </c>
      <c r="E210" s="4">
        <f t="shared" si="84"/>
        <v>0.32663486182240076</v>
      </c>
      <c r="F210" s="10">
        <v>1.1030199011803914</v>
      </c>
      <c r="G210" s="46">
        <v>165357.45499120041</v>
      </c>
    </row>
    <row r="211" spans="2:7" x14ac:dyDescent="0.3">
      <c r="B211" s="40">
        <v>2019</v>
      </c>
      <c r="C211" s="3">
        <v>557129126.94644034</v>
      </c>
      <c r="D211" s="3">
        <v>88194274.116637617</v>
      </c>
      <c r="E211" s="4">
        <f t="shared" si="84"/>
        <v>0.158301316249646</v>
      </c>
      <c r="F211" s="10">
        <v>1.0605960588272993</v>
      </c>
      <c r="G211" s="46">
        <v>165511.60821578265</v>
      </c>
    </row>
    <row r="212" spans="2:7" ht="15" thickBot="1" x14ac:dyDescent="0.35">
      <c r="B212" s="47">
        <v>2020</v>
      </c>
      <c r="C212" s="5">
        <v>678517160.60905015</v>
      </c>
      <c r="D212" s="5">
        <v>479060933.41978747</v>
      </c>
      <c r="E212" s="6">
        <f t="shared" si="84"/>
        <v>0.70604099827007039</v>
      </c>
      <c r="F212" s="7">
        <v>1.019803902718557</v>
      </c>
      <c r="G212" s="48">
        <v>155185.49466975711</v>
      </c>
    </row>
    <row r="213" spans="2:7" x14ac:dyDescent="0.3">
      <c r="B213" s="40">
        <v>2021</v>
      </c>
      <c r="C213" s="3">
        <v>729733446.7814362</v>
      </c>
      <c r="D213" s="3">
        <v>501574058.41912609</v>
      </c>
      <c r="E213" s="4">
        <f t="shared" si="84"/>
        <v>0.68733872708092203</v>
      </c>
      <c r="F213" s="10">
        <v>0.98058067569092011</v>
      </c>
      <c r="G213" s="46">
        <v>144044.80415389597</v>
      </c>
    </row>
    <row r="214" spans="2:7" x14ac:dyDescent="0.3">
      <c r="B214" s="40">
        <v>2022</v>
      </c>
      <c r="C214" s="3">
        <v>682382785.47626746</v>
      </c>
      <c r="D214" s="3">
        <v>503929578.91501427</v>
      </c>
      <c r="E214" s="4">
        <f t="shared" si="84"/>
        <v>0.73848518696628285</v>
      </c>
      <c r="F214" s="10">
        <v>0.94286603431819238</v>
      </c>
      <c r="G214" s="46">
        <v>148049.62724624266</v>
      </c>
    </row>
    <row r="215" spans="2:7" x14ac:dyDescent="0.3">
      <c r="B215" s="40">
        <v>2023</v>
      </c>
      <c r="C215" s="3">
        <v>670061405.84166133</v>
      </c>
      <c r="D215" s="3">
        <v>556720831.24254441</v>
      </c>
      <c r="E215" s="4">
        <f t="shared" si="84"/>
        <v>0.83085046592595446</v>
      </c>
      <c r="F215" s="10">
        <v>0.9066019560751849</v>
      </c>
      <c r="G215" s="46">
        <v>138186.76060395033</v>
      </c>
    </row>
    <row r="216" spans="2:7" x14ac:dyDescent="0.3">
      <c r="B216" s="40">
        <v>2024</v>
      </c>
      <c r="C216" s="3">
        <v>609666383.13893437</v>
      </c>
      <c r="D216" s="3">
        <v>570865390.64503431</v>
      </c>
      <c r="E216" s="4">
        <f t="shared" si="84"/>
        <v>0.93635700841150382</v>
      </c>
      <c r="F216" s="10">
        <v>0.87173265007229317</v>
      </c>
      <c r="G216" s="46">
        <v>121465.70966764929</v>
      </c>
    </row>
    <row r="217" spans="2:7" x14ac:dyDescent="0.3">
      <c r="B217" s="40">
        <v>2025</v>
      </c>
      <c r="C217" s="3">
        <v>564374144.61366463</v>
      </c>
      <c r="D217" s="3">
        <v>594702657.26378059</v>
      </c>
      <c r="E217" s="4">
        <f t="shared" si="84"/>
        <v>1.0537383098420943</v>
      </c>
      <c r="F217" s="10">
        <v>0.83820447122335884</v>
      </c>
      <c r="G217" s="46">
        <v>125682.63607797267</v>
      </c>
    </row>
    <row r="218" spans="2:7" x14ac:dyDescent="0.3">
      <c r="B218" s="40">
        <v>2026</v>
      </c>
      <c r="C218" s="3">
        <v>572962590.6001389</v>
      </c>
      <c r="D218" s="3">
        <v>609571571.50278831</v>
      </c>
      <c r="E218" s="4">
        <f t="shared" si="84"/>
        <v>1.0638941904816228</v>
      </c>
      <c r="F218" s="10">
        <v>0.80596583771476804</v>
      </c>
      <c r="G218" s="46">
        <v>107822.01324418353</v>
      </c>
    </row>
    <row r="219" spans="2:7" x14ac:dyDescent="0.3">
      <c r="B219" s="40">
        <v>2027</v>
      </c>
      <c r="C219" s="3">
        <v>499483312.51527649</v>
      </c>
      <c r="D219" s="3">
        <v>615237656.65888786</v>
      </c>
      <c r="E219" s="4">
        <f t="shared" si="84"/>
        <v>1.2317481710463971</v>
      </c>
      <c r="F219" s="10">
        <v>0.77496715164881547</v>
      </c>
      <c r="G219" s="46">
        <v>107703.33981855505</v>
      </c>
    </row>
    <row r="220" spans="2:7" x14ac:dyDescent="0.3">
      <c r="B220" s="40">
        <v>2028</v>
      </c>
      <c r="C220" s="3">
        <v>473322486.83652323</v>
      </c>
      <c r="D220" s="3">
        <v>610811985.22269082</v>
      </c>
      <c r="E220" s="4">
        <f t="shared" si="84"/>
        <v>1.2904774275675897</v>
      </c>
      <c r="F220" s="10">
        <v>0.74516072273924561</v>
      </c>
      <c r="G220" s="46">
        <v>101523.99764721005</v>
      </c>
    </row>
    <row r="221" spans="2:7" x14ac:dyDescent="0.3">
      <c r="B221" s="40">
        <v>2029</v>
      </c>
      <c r="C221" s="3">
        <v>443939423.67417192</v>
      </c>
      <c r="D221" s="3">
        <v>642555191.91741586</v>
      </c>
      <c r="E221" s="4">
        <f t="shared" si="84"/>
        <v>1.4473938507182849</v>
      </c>
      <c r="F221" s="10">
        <v>0.71650069494158231</v>
      </c>
      <c r="G221" s="46">
        <v>88125.842777229074</v>
      </c>
    </row>
    <row r="222" spans="2:7" x14ac:dyDescent="0.3">
      <c r="B222" s="40">
        <v>2030</v>
      </c>
      <c r="C222" s="3">
        <v>417626498.71262991</v>
      </c>
      <c r="D222" s="3">
        <v>695399915.73008347</v>
      </c>
      <c r="E222" s="4">
        <f t="shared" si="84"/>
        <v>1.6651240231970776</v>
      </c>
      <c r="F222" s="10">
        <v>0.68894297590536757</v>
      </c>
      <c r="G222" s="46">
        <v>81755.597703662075</v>
      </c>
    </row>
    <row r="223" spans="2:7" x14ac:dyDescent="0.3">
      <c r="B223" s="40">
        <v>2031</v>
      </c>
      <c r="C223" s="3">
        <v>386798640.89132643</v>
      </c>
      <c r="D223" s="3">
        <v>712695993.06638587</v>
      </c>
      <c r="E223" s="4">
        <f t="shared" si="84"/>
        <v>1.8425504066510472</v>
      </c>
      <c r="F223" s="10">
        <v>0.66244516913977647</v>
      </c>
      <c r="G223" s="46">
        <v>75959.587018564416</v>
      </c>
    </row>
    <row r="224" spans="2:7" x14ac:dyDescent="0.3">
      <c r="B224" s="40">
        <v>2032</v>
      </c>
      <c r="C224" s="3">
        <v>361537182.66374302</v>
      </c>
      <c r="D224" s="3">
        <v>725684859.77518892</v>
      </c>
      <c r="E224" s="4">
        <f t="shared" si="84"/>
        <v>2.0072205420987941</v>
      </c>
      <c r="F224" s="10">
        <v>0.63696650878824657</v>
      </c>
      <c r="G224" s="46">
        <v>75234.091810833328</v>
      </c>
    </row>
    <row r="225" spans="2:7" x14ac:dyDescent="0.3">
      <c r="B225" s="40">
        <v>2033</v>
      </c>
      <c r="C225" s="3">
        <v>307657005.70227444</v>
      </c>
      <c r="D225" s="3">
        <v>704277572.95015979</v>
      </c>
      <c r="E225" s="4">
        <f t="shared" si="84"/>
        <v>2.289164751319535</v>
      </c>
      <c r="F225" s="10">
        <v>0.61246779691177555</v>
      </c>
      <c r="G225" s="46">
        <v>63877.376248769804</v>
      </c>
    </row>
    <row r="226" spans="2:7" x14ac:dyDescent="0.3">
      <c r="B226" s="40">
        <v>2034</v>
      </c>
      <c r="C226" s="3">
        <v>291432096.04463488</v>
      </c>
      <c r="D226" s="3">
        <v>715412907.03515732</v>
      </c>
      <c r="E226" s="4">
        <f t="shared" si="84"/>
        <v>2.4548185211747811</v>
      </c>
      <c r="F226" s="10">
        <v>0.58891134318439953</v>
      </c>
      <c r="G226" s="46">
        <v>59609.647482309614</v>
      </c>
    </row>
    <row r="227" spans="2:7" x14ac:dyDescent="0.3">
      <c r="B227" s="40">
        <v>2035</v>
      </c>
      <c r="C227" s="3">
        <v>258695712.91451764</v>
      </c>
      <c r="D227" s="3">
        <v>699120665.26191783</v>
      </c>
      <c r="E227" s="4">
        <f t="shared" si="84"/>
        <v>2.7024826093385337</v>
      </c>
      <c r="F227" s="10">
        <v>0.56626090690807651</v>
      </c>
      <c r="G227" s="46">
        <v>53962.550094049046</v>
      </c>
    </row>
    <row r="228" spans="2:7" x14ac:dyDescent="0.3">
      <c r="B228" s="40">
        <v>2036</v>
      </c>
      <c r="C228" s="3">
        <v>239248818.45115516</v>
      </c>
      <c r="D228" s="3">
        <v>758615517.62250483</v>
      </c>
      <c r="E228" s="4">
        <f t="shared" si="84"/>
        <v>3.1708224204976925</v>
      </c>
      <c r="F228" s="10">
        <v>0.54448164125776588</v>
      </c>
      <c r="G228" s="46">
        <v>49902.392984390935</v>
      </c>
    </row>
    <row r="229" spans="2:7" x14ac:dyDescent="0.3">
      <c r="B229" s="40">
        <v>2037</v>
      </c>
      <c r="C229" s="3">
        <v>205132522.37596247</v>
      </c>
      <c r="D229" s="3">
        <v>686804802.82701159</v>
      </c>
      <c r="E229" s="4">
        <f t="shared" si="84"/>
        <v>3.3481029476557138</v>
      </c>
      <c r="F229" s="10">
        <v>0.52354003967092866</v>
      </c>
      <c r="G229" s="46">
        <v>44400.116963906235</v>
      </c>
    </row>
    <row r="230" spans="2:7" x14ac:dyDescent="0.3">
      <c r="B230" s="40">
        <v>2038</v>
      </c>
      <c r="C230" s="3">
        <v>183715518.16002709</v>
      </c>
      <c r="D230" s="3">
        <v>713735493.5699991</v>
      </c>
      <c r="E230" s="4">
        <f t="shared" si="84"/>
        <v>3.8850038402759925</v>
      </c>
      <c r="F230" s="10">
        <v>0.50340388429896976</v>
      </c>
      <c r="G230" s="46">
        <v>38438.804192196883</v>
      </c>
    </row>
    <row r="231" spans="2:7" x14ac:dyDescent="0.3">
      <c r="B231" s="40">
        <v>2039</v>
      </c>
      <c r="C231" s="3">
        <v>164188319.2989257</v>
      </c>
      <c r="D231" s="3">
        <v>679402101.24121284</v>
      </c>
      <c r="E231" s="4">
        <f t="shared" si="84"/>
        <v>4.1379441859336836</v>
      </c>
      <c r="F231" s="10">
        <v>0.48404219644131707</v>
      </c>
      <c r="G231" s="46">
        <v>33564.442046598713</v>
      </c>
    </row>
    <row r="232" spans="2:7" x14ac:dyDescent="0.3">
      <c r="B232" s="40">
        <v>2040</v>
      </c>
      <c r="C232" s="3">
        <v>139707648.07174292</v>
      </c>
      <c r="D232" s="3">
        <v>649323075.55547547</v>
      </c>
      <c r="E232" s="4">
        <f t="shared" si="84"/>
        <v>4.6477274831942914</v>
      </c>
      <c r="F232" s="10">
        <v>0.46542518888588186</v>
      </c>
      <c r="G232" s="46">
        <v>30460.890229596513</v>
      </c>
    </row>
    <row r="233" spans="2:7" x14ac:dyDescent="0.3">
      <c r="B233" s="40">
        <v>2041</v>
      </c>
      <c r="C233" s="3">
        <v>119681848.4467905</v>
      </c>
      <c r="D233" s="3">
        <v>587298689.86371922</v>
      </c>
      <c r="E233" s="4">
        <f t="shared" si="84"/>
        <v>4.9071659360677993</v>
      </c>
      <c r="F233" s="10">
        <v>0.44752422008257869</v>
      </c>
      <c r="G233" s="46">
        <v>24925.554049730537</v>
      </c>
    </row>
    <row r="234" spans="2:7" x14ac:dyDescent="0.3">
      <c r="B234" s="40">
        <v>2042</v>
      </c>
      <c r="C234" s="3">
        <v>102828021.55622245</v>
      </c>
      <c r="D234" s="3">
        <v>515612477.99792296</v>
      </c>
      <c r="E234" s="4">
        <f t="shared" si="84"/>
        <v>5.0143187644236225</v>
      </c>
      <c r="F234" s="10">
        <v>0.43031175007940259</v>
      </c>
      <c r="G234" s="46">
        <v>22375.987575499341</v>
      </c>
    </row>
    <row r="235" spans="2:7" x14ac:dyDescent="0.3">
      <c r="B235" s="40">
        <v>2043</v>
      </c>
      <c r="C235" s="3">
        <v>88089232.821497038</v>
      </c>
      <c r="D235" s="3">
        <v>516549937.95506722</v>
      </c>
      <c r="E235" s="4">
        <f t="shared" si="84"/>
        <v>5.8639395691162139</v>
      </c>
      <c r="F235" s="10">
        <v>0.41376129815327167</v>
      </c>
      <c r="G235" s="46">
        <v>19372.200577803145</v>
      </c>
    </row>
    <row r="236" spans="2:7" x14ac:dyDescent="0.3">
      <c r="B236" s="40">
        <v>2044</v>
      </c>
      <c r="C236" s="3">
        <v>79111335.904560909</v>
      </c>
      <c r="D236" s="3">
        <v>470526398.6413343</v>
      </c>
      <c r="E236" s="4">
        <f t="shared" si="84"/>
        <v>5.9476482511807465</v>
      </c>
      <c r="F236" s="10">
        <v>0.39784740207045349</v>
      </c>
      <c r="G236" s="46">
        <v>15448.238960530116</v>
      </c>
    </row>
    <row r="237" spans="2:7" x14ac:dyDescent="0.3">
      <c r="B237" s="40">
        <v>2045</v>
      </c>
      <c r="C237" s="3">
        <v>66120619.806866325</v>
      </c>
      <c r="D237" s="3">
        <v>422911846.94575298</v>
      </c>
      <c r="E237" s="4">
        <f t="shared" si="84"/>
        <v>6.396065980340909</v>
      </c>
      <c r="F237" s="10">
        <v>0.38254557891389762</v>
      </c>
      <c r="G237" s="46">
        <v>14000.764600649931</v>
      </c>
    </row>
    <row r="238" spans="2:7" x14ac:dyDescent="0.3">
      <c r="B238" s="40">
        <v>2046</v>
      </c>
      <c r="C238" s="3">
        <v>51513447.649165981</v>
      </c>
      <c r="D238" s="3">
        <v>371596876.31465256</v>
      </c>
      <c r="E238" s="4">
        <f t="shared" si="84"/>
        <v>7.2135897182697857</v>
      </c>
      <c r="F238" s="10">
        <v>0.36783228741720919</v>
      </c>
      <c r="G238" s="46">
        <v>11562.147149124516</v>
      </c>
    </row>
    <row r="239" spans="2:7" x14ac:dyDescent="0.3">
      <c r="B239" s="40">
        <v>2047</v>
      </c>
      <c r="C239" s="3">
        <v>46217933.148840301</v>
      </c>
      <c r="D239" s="3">
        <v>311749976.76030099</v>
      </c>
      <c r="E239" s="4">
        <f t="shared" si="84"/>
        <v>6.74521674857984</v>
      </c>
      <c r="F239" s="10">
        <v>0.35368489174731654</v>
      </c>
      <c r="G239" s="46">
        <v>9191.6449576902323</v>
      </c>
    </row>
    <row r="240" spans="2:7" x14ac:dyDescent="0.3">
      <c r="B240" s="40">
        <v>2048</v>
      </c>
      <c r="C240" s="3">
        <v>37115930.866109669</v>
      </c>
      <c r="D240" s="3">
        <v>269420360.34558892</v>
      </c>
      <c r="E240" s="4">
        <f t="shared" si="84"/>
        <v>7.2588873310892765</v>
      </c>
      <c r="F240" s="10">
        <v>0.34008162668011205</v>
      </c>
      <c r="G240" s="46">
        <v>7795.8477632787699</v>
      </c>
    </row>
    <row r="241" spans="2:7" x14ac:dyDescent="0.3">
      <c r="B241" s="40">
        <v>2049</v>
      </c>
      <c r="C241" s="3">
        <v>30035360.077080879</v>
      </c>
      <c r="D241" s="3">
        <v>231427831.93928716</v>
      </c>
      <c r="E241" s="4">
        <f t="shared" si="84"/>
        <v>7.7051792069535763</v>
      </c>
      <c r="F241" s="10">
        <v>0.3270015641154923</v>
      </c>
      <c r="G241" s="46">
        <v>6176.5127750393203</v>
      </c>
    </row>
    <row r="242" spans="2:7" x14ac:dyDescent="0.3">
      <c r="B242" s="40">
        <v>2050</v>
      </c>
      <c r="C242" s="3">
        <v>24794861.696504939</v>
      </c>
      <c r="D242" s="3">
        <v>191035922.51916626</v>
      </c>
      <c r="E242" s="4">
        <f t="shared" si="84"/>
        <v>7.7046577172920676</v>
      </c>
      <c r="F242" s="10">
        <v>0.31442458088028108</v>
      </c>
      <c r="G242" s="46">
        <v>5096.3094010073191</v>
      </c>
    </row>
    <row r="243" spans="2:7" x14ac:dyDescent="0.3">
      <c r="B243" s="40">
        <v>2051</v>
      </c>
      <c r="C243" s="3">
        <v>18758467.727198362</v>
      </c>
      <c r="D243" s="3">
        <v>165303271.50631997</v>
      </c>
      <c r="E243" s="4">
        <f t="shared" si="84"/>
        <v>8.8121947863919985</v>
      </c>
      <c r="F243" s="10">
        <v>0.30233132776950106</v>
      </c>
      <c r="G243" s="46">
        <v>4140.028937212508</v>
      </c>
    </row>
    <row r="244" spans="2:7" x14ac:dyDescent="0.3">
      <c r="B244" s="40">
        <v>2052</v>
      </c>
      <c r="C244" s="3">
        <v>15843614.317226602</v>
      </c>
      <c r="D244" s="3">
        <v>142999298.95847148</v>
      </c>
      <c r="E244" s="4">
        <f t="shared" si="84"/>
        <v>9.0256740725498332</v>
      </c>
      <c r="F244" s="10">
        <v>0.29070319977836634</v>
      </c>
      <c r="G244" s="46">
        <v>3287.7306160491066</v>
      </c>
    </row>
    <row r="245" spans="2:7" x14ac:dyDescent="0.3">
      <c r="B245" s="40">
        <v>2053</v>
      </c>
      <c r="C245" s="3">
        <v>12204119.925975477</v>
      </c>
      <c r="D245" s="3">
        <v>114667815.70575045</v>
      </c>
      <c r="E245" s="4">
        <f t="shared" si="84"/>
        <v>9.3958283269315732</v>
      </c>
      <c r="F245" s="10">
        <v>0.27952230747919848</v>
      </c>
      <c r="G245" s="46">
        <v>2648.0958611061478</v>
      </c>
    </row>
    <row r="246" spans="2:7" x14ac:dyDescent="0.3">
      <c r="B246" s="40">
        <v>2054</v>
      </c>
      <c r="C246" s="3">
        <v>9879224.255470518</v>
      </c>
      <c r="D246" s="3">
        <v>90976186.916853681</v>
      </c>
      <c r="E246" s="4">
        <f t="shared" si="84"/>
        <v>9.2088391319264318</v>
      </c>
      <c r="F246" s="10">
        <v>0.26877144949922926</v>
      </c>
      <c r="G246" s="46">
        <v>1923.1636283627204</v>
      </c>
    </row>
    <row r="247" spans="2:7" x14ac:dyDescent="0.3">
      <c r="B247" s="40">
        <v>2055</v>
      </c>
      <c r="C247" s="3">
        <v>7469278.7171628065</v>
      </c>
      <c r="D247" s="3">
        <v>76818939.938200191</v>
      </c>
      <c r="E247" s="4">
        <f t="shared" si="84"/>
        <v>10.284653023013679</v>
      </c>
      <c r="F247" s="10">
        <v>0.25843408605695123</v>
      </c>
      <c r="G247" s="46">
        <v>1605.1323995429041</v>
      </c>
    </row>
    <row r="248" spans="2:7" x14ac:dyDescent="0.3">
      <c r="B248" s="40">
        <v>2056</v>
      </c>
      <c r="C248" s="3">
        <v>5875465.7696066843</v>
      </c>
      <c r="D248" s="3">
        <v>58594695.614795372</v>
      </c>
      <c r="E248" s="4">
        <f t="shared" si="84"/>
        <v>9.9727745701287311</v>
      </c>
      <c r="F248" s="10">
        <v>0.24849431351629925</v>
      </c>
      <c r="G248" s="46">
        <v>1241.9803222390901</v>
      </c>
    </row>
    <row r="249" spans="2:7" x14ac:dyDescent="0.3">
      <c r="B249" s="40">
        <v>2057</v>
      </c>
      <c r="C249" s="3">
        <v>4366798.6176751005</v>
      </c>
      <c r="D249" s="3">
        <v>47618347.982603341</v>
      </c>
      <c r="E249" s="4">
        <f t="shared" si="84"/>
        <v>10.904635672884664</v>
      </c>
      <c r="F249" s="10">
        <v>0.23893683991951847</v>
      </c>
      <c r="G249" s="46">
        <v>901.74098283274373</v>
      </c>
    </row>
    <row r="250" spans="2:7" x14ac:dyDescent="0.3">
      <c r="B250" s="40">
        <v>2058</v>
      </c>
      <c r="C250" s="3">
        <v>3539585.1196229886</v>
      </c>
      <c r="D250" s="3">
        <v>39277332.11637938</v>
      </c>
      <c r="E250" s="4">
        <f t="shared" si="84"/>
        <v>11.096592054992852</v>
      </c>
      <c r="F250" s="10">
        <v>0.22974696146107546</v>
      </c>
      <c r="G250" s="46">
        <v>703.48115230203439</v>
      </c>
    </row>
    <row r="251" spans="2:7" x14ac:dyDescent="0.3">
      <c r="B251" s="40">
        <v>2059</v>
      </c>
      <c r="C251" s="3">
        <v>2478720.5216987426</v>
      </c>
      <c r="D251" s="3">
        <v>30728272.405199021</v>
      </c>
      <c r="E251" s="4">
        <f t="shared" si="84"/>
        <v>12.396828176554571</v>
      </c>
      <c r="F251" s="10">
        <v>0.22091053986641868</v>
      </c>
      <c r="G251" s="46">
        <v>538.35841721468091</v>
      </c>
    </row>
    <row r="252" spans="2:7" x14ac:dyDescent="0.3">
      <c r="B252" s="40">
        <v>2060</v>
      </c>
      <c r="C252" s="3">
        <v>2027102.0337352864</v>
      </c>
      <c r="D252" s="3">
        <v>24054497.241347667</v>
      </c>
      <c r="E252" s="4">
        <f t="shared" si="84"/>
        <v>11.86644620795091</v>
      </c>
      <c r="F252" s="10">
        <v>0.2124139806407872</v>
      </c>
      <c r="G252" s="46">
        <v>393.2419028463745</v>
      </c>
    </row>
    <row r="253" spans="2:7" x14ac:dyDescent="0.3">
      <c r="B253" s="40">
        <v>2061</v>
      </c>
      <c r="C253" s="3">
        <v>1498039.1158426269</v>
      </c>
      <c r="D253" s="3">
        <v>19033686.680662829</v>
      </c>
      <c r="E253" s="4">
        <f t="shared" si="84"/>
        <v>12.705734102247815</v>
      </c>
      <c r="F253" s="10">
        <v>0.20424421215460306</v>
      </c>
      <c r="G253" s="46">
        <v>302.05771097171277</v>
      </c>
    </row>
    <row r="254" spans="2:7" x14ac:dyDescent="0.3">
      <c r="B254" s="40">
        <v>2062</v>
      </c>
      <c r="C254" s="3">
        <v>1045925.086762732</v>
      </c>
      <c r="D254" s="3">
        <v>13938688.008403055</v>
      </c>
      <c r="E254" s="4">
        <f t="shared" si="84"/>
        <v>13.326659992012454</v>
      </c>
      <c r="F254" s="10">
        <v>0.19638866553327217</v>
      </c>
      <c r="G254" s="46">
        <v>209.47491623317612</v>
      </c>
    </row>
    <row r="255" spans="2:7" x14ac:dyDescent="0.3">
      <c r="B255" s="40">
        <v>2063</v>
      </c>
      <c r="C255" s="3">
        <v>785274.35449799662</v>
      </c>
      <c r="D255" s="3">
        <v>10916255.713068059</v>
      </c>
      <c r="E255" s="4">
        <f t="shared" si="84"/>
        <v>13.901199817032746</v>
      </c>
      <c r="F255" s="10">
        <v>0.18883525532045398</v>
      </c>
      <c r="G255" s="46">
        <v>152.35505831933585</v>
      </c>
    </row>
    <row r="256" spans="2:7" x14ac:dyDescent="0.3">
      <c r="B256" s="40">
        <v>2064</v>
      </c>
      <c r="C256" s="3">
        <v>608550.57011001173</v>
      </c>
      <c r="D256" s="3">
        <v>8255914.4583023563</v>
      </c>
      <c r="E256" s="4">
        <f t="shared" si="84"/>
        <v>13.566521606922297</v>
      </c>
      <c r="F256" s="10">
        <v>0.18157236088505194</v>
      </c>
      <c r="G256" s="46">
        <v>117.49217681394897</v>
      </c>
    </row>
    <row r="257" spans="2:7" x14ac:dyDescent="0.3">
      <c r="B257" s="40">
        <v>2065</v>
      </c>
      <c r="C257" s="3">
        <v>454795.65158244106</v>
      </c>
      <c r="D257" s="3">
        <v>6216129.3968065958</v>
      </c>
      <c r="E257" s="4">
        <f t="shared" si="84"/>
        <v>13.667961369414709</v>
      </c>
      <c r="F257" s="10">
        <v>0.17458880854331918</v>
      </c>
      <c r="G257" s="46">
        <v>86.458255959413279</v>
      </c>
    </row>
    <row r="258" spans="2:7" x14ac:dyDescent="0.3">
      <c r="B258" s="40">
        <v>2066</v>
      </c>
      <c r="C258" s="3">
        <v>333542.51316036127</v>
      </c>
      <c r="D258" s="3">
        <v>4832157.7063036794</v>
      </c>
      <c r="E258" s="4">
        <f t="shared" ref="E258:E271" si="85">D258/C258</f>
        <v>14.487381714907402</v>
      </c>
      <c r="F258" s="10">
        <v>0.16787385436857613</v>
      </c>
      <c r="G258" s="46">
        <v>62.092063116622221</v>
      </c>
    </row>
    <row r="259" spans="2:7" x14ac:dyDescent="0.3">
      <c r="B259" s="40">
        <v>2067</v>
      </c>
      <c r="C259" s="3">
        <v>221284.77757431744</v>
      </c>
      <c r="D259" s="3">
        <v>3566313.3617940093</v>
      </c>
      <c r="E259" s="4">
        <f t="shared" si="85"/>
        <v>16.116397164266214</v>
      </c>
      <c r="F259" s="10">
        <v>0.16141716766209241</v>
      </c>
      <c r="G259" s="46">
        <v>44.424865038161919</v>
      </c>
    </row>
    <row r="260" spans="2:7" x14ac:dyDescent="0.3">
      <c r="B260" s="40">
        <v>2068</v>
      </c>
      <c r="C260" s="3">
        <v>165689.61124452992</v>
      </c>
      <c r="D260" s="3">
        <v>2552670.1933955699</v>
      </c>
      <c r="E260" s="4">
        <f t="shared" si="85"/>
        <v>15.406338238239085</v>
      </c>
      <c r="F260" s="10">
        <v>0.15520881505970421</v>
      </c>
      <c r="G260" s="46">
        <v>31.005637341293671</v>
      </c>
    </row>
    <row r="261" spans="2:7" x14ac:dyDescent="0.3">
      <c r="B261" s="40">
        <v>2069</v>
      </c>
      <c r="C261" s="3">
        <v>116322.78348688458</v>
      </c>
      <c r="D261" s="3">
        <v>1819323.8527356484</v>
      </c>
      <c r="E261" s="4">
        <f t="shared" si="85"/>
        <v>15.640305348614509</v>
      </c>
      <c r="F261" s="10">
        <v>0.1492392452497156</v>
      </c>
      <c r="G261" s="46">
        <v>21.976286362563929</v>
      </c>
    </row>
    <row r="262" spans="2:7" x14ac:dyDescent="0.3">
      <c r="B262" s="40">
        <v>2070</v>
      </c>
      <c r="C262" s="3">
        <v>86859.264925836949</v>
      </c>
      <c r="D262" s="3">
        <v>1349824.8910151927</v>
      </c>
      <c r="E262" s="4">
        <f t="shared" si="85"/>
        <v>15.540367422723572</v>
      </c>
      <c r="F262" s="10">
        <v>0.14349927427857267</v>
      </c>
      <c r="G262" s="46">
        <v>15.309588521918792</v>
      </c>
    </row>
    <row r="263" spans="2:7" x14ac:dyDescent="0.3">
      <c r="B263" s="40">
        <v>2071</v>
      </c>
      <c r="C263" s="3">
        <v>60981.26802851005</v>
      </c>
      <c r="D263" s="3">
        <v>977875.44940193824</v>
      </c>
      <c r="E263" s="4">
        <f t="shared" si="85"/>
        <v>16.035669329551503</v>
      </c>
      <c r="F263" s="10">
        <v>0.13798007142170451</v>
      </c>
      <c r="G263" s="46">
        <v>10.507769591285101</v>
      </c>
    </row>
    <row r="264" spans="2:7" x14ac:dyDescent="0.3">
      <c r="B264" s="40">
        <v>2072</v>
      </c>
      <c r="C264" s="3">
        <v>44541.184322203655</v>
      </c>
      <c r="D264" s="3">
        <v>616041.23611404642</v>
      </c>
      <c r="E264" s="4">
        <f t="shared" si="85"/>
        <v>13.830822989745956</v>
      </c>
      <c r="F264" s="10">
        <v>0.13267314559779278</v>
      </c>
      <c r="G264" s="46">
        <v>7.0328481142635253</v>
      </c>
    </row>
    <row r="265" spans="2:7" x14ac:dyDescent="0.3">
      <c r="B265" s="40">
        <v>2073</v>
      </c>
      <c r="C265" s="3">
        <v>29560.681661202314</v>
      </c>
      <c r="D265" s="3">
        <v>449645.42133914051</v>
      </c>
      <c r="E265" s="4">
        <f t="shared" si="85"/>
        <v>15.21092870903885</v>
      </c>
      <c r="F265" s="10">
        <v>0.12757033230556999</v>
      </c>
      <c r="G265" s="46">
        <v>4.5872254119112972</v>
      </c>
    </row>
    <row r="266" spans="2:7" x14ac:dyDescent="0.3">
      <c r="B266" s="40">
        <v>2074</v>
      </c>
      <c r="C266" s="3">
        <v>21286.761918589684</v>
      </c>
      <c r="D266" s="3">
        <v>312914.55026452342</v>
      </c>
      <c r="E266" s="4">
        <f t="shared" si="85"/>
        <v>14.699960071957014</v>
      </c>
      <c r="F266" s="10">
        <v>0.12266378106304804</v>
      </c>
      <c r="G266" s="46">
        <v>3.1549946717037467</v>
      </c>
    </row>
    <row r="267" spans="2:7" x14ac:dyDescent="0.3">
      <c r="B267" s="40">
        <v>2075</v>
      </c>
      <c r="C267" s="3">
        <v>14352.85935318082</v>
      </c>
      <c r="D267" s="3">
        <v>193265.86436806471</v>
      </c>
      <c r="E267" s="4">
        <f t="shared" si="85"/>
        <v>13.465321411739044</v>
      </c>
      <c r="F267" s="10">
        <v>0.11794594332985389</v>
      </c>
      <c r="G267" s="46">
        <v>2.1106490115189831</v>
      </c>
    </row>
    <row r="268" spans="2:7" x14ac:dyDescent="0.3">
      <c r="B268" s="40">
        <v>2076</v>
      </c>
      <c r="C268" s="3">
        <v>9333.4371411031261</v>
      </c>
      <c r="D268" s="3">
        <v>130809.81591554862</v>
      </c>
      <c r="E268" s="4">
        <f t="shared" si="85"/>
        <v>14.015181539015337</v>
      </c>
      <c r="F268" s="10">
        <v>0.11340956089409025</v>
      </c>
      <c r="G268" s="46">
        <v>1.2976147914862748</v>
      </c>
    </row>
    <row r="269" spans="2:7" x14ac:dyDescent="0.3">
      <c r="B269" s="40">
        <v>2077</v>
      </c>
      <c r="C269" s="3">
        <v>6731.8955329281507</v>
      </c>
      <c r="D269" s="3">
        <v>88686.417290210651</v>
      </c>
      <c r="E269" s="4">
        <f t="shared" si="85"/>
        <v>13.174063212421094</v>
      </c>
      <c r="F269" s="10">
        <v>0.10904765470585603</v>
      </c>
      <c r="G269" s="46">
        <v>0.81434481188898655</v>
      </c>
    </row>
    <row r="270" spans="2:7" x14ac:dyDescent="0.3">
      <c r="B270" s="40">
        <v>2078</v>
      </c>
      <c r="C270" s="3">
        <v>4712.1480032946238</v>
      </c>
      <c r="D270" s="3">
        <v>58774.863978435234</v>
      </c>
      <c r="E270" s="4">
        <f t="shared" si="85"/>
        <v>12.473051342475072</v>
      </c>
      <c r="F270" s="10">
        <v>0.10485351414024617</v>
      </c>
      <c r="G270" s="46">
        <v>0.51133401918989396</v>
      </c>
    </row>
    <row r="271" spans="2:7" x14ac:dyDescent="0.3">
      <c r="B271" s="40">
        <v>2079</v>
      </c>
      <c r="C271" s="3">
        <v>3204.0562318245629</v>
      </c>
      <c r="D271" s="3">
        <v>39299.286515344858</v>
      </c>
      <c r="E271" s="4">
        <f t="shared" si="85"/>
        <v>12.265479652011512</v>
      </c>
      <c r="F271" s="10">
        <v>0.10082068667331362</v>
      </c>
      <c r="G271" s="46">
        <v>0.33394649880335564</v>
      </c>
    </row>
    <row r="272" spans="2:7" x14ac:dyDescent="0.3">
      <c r="B272" s="49"/>
      <c r="C272" s="50"/>
      <c r="D272" s="50"/>
      <c r="E272" s="50"/>
      <c r="F272" s="50"/>
      <c r="G272" s="51"/>
    </row>
    <row r="273" spans="2:7" x14ac:dyDescent="0.3">
      <c r="B273" s="40" t="s">
        <v>6</v>
      </c>
      <c r="C273" s="52">
        <f>SUMPRODUCT(C193:C212,F193:F212)</f>
        <v>11423134994.474621</v>
      </c>
      <c r="D273" s="52">
        <f>SUMPRODUCT(D193:D212,F193:F212)</f>
        <v>3617119317.1240015</v>
      </c>
      <c r="E273" s="4">
        <f>IFERROR(D273/C273,0)</f>
        <v>0.31664856616625864</v>
      </c>
      <c r="F273" s="50"/>
      <c r="G273" s="53"/>
    </row>
    <row r="274" spans="2:7" x14ac:dyDescent="0.3">
      <c r="B274" s="40" t="s">
        <v>7</v>
      </c>
      <c r="C274" s="52">
        <f>SUMPRODUCT(C213:C271,F213:F271)</f>
        <v>6526200365.5555267</v>
      </c>
      <c r="D274" s="52">
        <f>SUMPRODUCT(D213:D271,F213:F271)</f>
        <v>10526814868.242737</v>
      </c>
      <c r="E274" s="4">
        <f>IFERROR(D274/C274,0)</f>
        <v>1.6130082250924989</v>
      </c>
      <c r="F274" s="50"/>
      <c r="G274" s="53"/>
    </row>
    <row r="275" spans="2:7" ht="15" thickBot="1" x14ac:dyDescent="0.35">
      <c r="B275" s="47" t="s">
        <v>8</v>
      </c>
      <c r="C275" s="54">
        <f>SUM(C273:C274)</f>
        <v>17949335360.030148</v>
      </c>
      <c r="D275" s="54">
        <f>SUM(D273:D274)</f>
        <v>14143934185.366737</v>
      </c>
      <c r="E275" s="6">
        <f>IFERROR(D275/C275,0)</f>
        <v>0.78799208447922064</v>
      </c>
      <c r="F275" s="55"/>
      <c r="G275" s="56"/>
    </row>
  </sheetData>
  <mergeCells count="9">
    <mergeCell ref="B98:G98"/>
    <mergeCell ref="B187:G187"/>
    <mergeCell ref="B188:G188"/>
    <mergeCell ref="B189:G189"/>
    <mergeCell ref="B3:G3"/>
    <mergeCell ref="B4:G4"/>
    <mergeCell ref="B5:G5"/>
    <mergeCell ref="B96:G96"/>
    <mergeCell ref="B97:G97"/>
  </mergeCells>
  <pageMargins left="0.7" right="0.7" top="0.75" bottom="0.75" header="0.3" footer="0.3"/>
  <ignoredErrors>
    <ignoredError sqref="C273:D274 C182:D183 C89:D9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TX PPV Formula</vt:lpstr>
      <vt:lpstr>PPV Sample Calculation</vt:lpstr>
      <vt:lpstr>Current 2020 Assumptions</vt:lpstr>
      <vt:lpstr>Prior 2016 Assumptions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Chotela, Anangisye (Genworth)</dc:creator>
  <cp:lastModifiedBy>Maher, Deb</cp:lastModifiedBy>
  <dcterms:created xsi:type="dcterms:W3CDTF">2015-06-05T18:17:20Z</dcterms:created>
  <dcterms:modified xsi:type="dcterms:W3CDTF">2021-12-30T15:03:09Z</dcterms:modified>
</cp:coreProperties>
</file>