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iconline.sharepoint.com/teams/FilingSolutionsImplementation/OPTins/Marketing/State Information/State Folders/Nebraska/Forms/Premium Tax/2025/Annual/"/>
    </mc:Choice>
  </mc:AlternateContent>
  <xr:revisionPtr revIDLastSave="30" documentId="13_ncr:1_{9DCC9936-FBC1-4D58-8A3C-632309CB8F50}" xr6:coauthVersionLast="47" xr6:coauthVersionMax="47" xr10:uidLastSave="{1BA5BBC9-6458-41D7-AE7F-736A68726ABB}"/>
  <bookViews>
    <workbookView xWindow="-110" yWindow="-110" windowWidth="25180" windowHeight="16140" xr2:uid="{00000000-000D-0000-FFFF-FFFF00000000}"/>
  </bookViews>
  <sheets>
    <sheet name="Sheet1" sheetId="1" r:id="rId1"/>
  </sheets>
  <definedNames>
    <definedName name="AOP_NE_Dividends_Paid">Sheet1!$F$65</definedName>
    <definedName name="AOP_NE_OPH_Prem">Sheet1!$F$64</definedName>
    <definedName name="AOP_NE_Prem">Sheet1!$F$63</definedName>
    <definedName name="AOP_NE_Tax">Sheet1!$F$68</definedName>
    <definedName name="AOP_NE_Tax_rate">Sheet1!$F$67</definedName>
    <definedName name="AOP_NE_Taxable_Prem">Sheet1!$F$66</definedName>
    <definedName name="City">Sheet1!$D$16</definedName>
    <definedName name="Company_Name">Sheet1!$D$14</definedName>
    <definedName name="Contact_Person">Sheet1!$D$10</definedName>
    <definedName name="CURRENT_YEAR_CREDIT_BALANCE_25">Sheet1!$F$137</definedName>
    <definedName name="Email_Address">Sheet1!$D$11</definedName>
    <definedName name="Federal_Tax_ID_Number">Sheet1!$D$12</definedName>
    <definedName name="FEE_NE_Other_fee">Sheet1!$F$110</definedName>
    <definedName name="FEES_NE_Filing_annual">Sheet1!$F$108</definedName>
    <definedName name="FEES_NE_Renewal">Sheet1!$F$107</definedName>
    <definedName name="FIT_Aircraft_Direct_Prem">Sheet1!$B$97</definedName>
    <definedName name="FIT_Aircraft_Dividends">Sheet1!$C$97</definedName>
    <definedName name="FIT_Aircraft_NE_Fire_Tax_Prem">Sheet1!$F$97</definedName>
    <definedName name="FIT_Aircraft_NE_Percent">Sheet1!$E$97</definedName>
    <definedName name="FIT_Aircraft_Net_Direct_Prem">Sheet1!$D$97</definedName>
    <definedName name="FIT_Auto_Direct_Prem">Sheet1!$B$96</definedName>
    <definedName name="FIT_Auto_Dividends">Sheet1!$C$96</definedName>
    <definedName name="FIT_Auto_NE_Fire_Tax_Prem">Sheet1!$F$96</definedName>
    <definedName name="FIT_Auto_NE_Percent">Sheet1!$E$96</definedName>
    <definedName name="FIT_Auto_Net_Direct_Prem">Sheet1!$D$96</definedName>
    <definedName name="FIT_Commercial_Direct_Prem">Sheet1!$B$93</definedName>
    <definedName name="FIT_Commercial_Dividends">Sheet1!$C$93</definedName>
    <definedName name="FIT_Commercial_NE_Fire_Tax_Prem">Sheet1!$F$93</definedName>
    <definedName name="FIT_Commercial_NE_Percent">Sheet1!$E$93</definedName>
    <definedName name="FIT_Commercial_Net_Direct_Prem">Sheet1!$D$93</definedName>
    <definedName name="FIT_Crop_Direct_Prem">Sheet1!$B$90</definedName>
    <definedName name="FIT_Crop_Dividends">Sheet1!$C$90</definedName>
    <definedName name="FIT_Crop_NE_Fire_Tax_Prem">Sheet1!$F$90</definedName>
    <definedName name="FIT_Crop_NE_Percent">Sheet1!$E$90</definedName>
    <definedName name="FIT_Crop_Net_Direct_Prem">Sheet1!$D$90</definedName>
    <definedName name="FIT_Farmowners_Direct_Prem">Sheet1!$B$91</definedName>
    <definedName name="FIT_Farmowners_Dividends">Sheet1!$C$91</definedName>
    <definedName name="FIT_Farmowners_NE_Fire_Tax_Prem">Sheet1!$F$91</definedName>
    <definedName name="FIT_Farmowners_NE_Percent">Sheet1!$E$91</definedName>
    <definedName name="FIT_Farmowners_Net_Direct_Prem">Sheet1!$D$91</definedName>
    <definedName name="FIT_Fire_Direct_Prem">Sheet1!$B$89</definedName>
    <definedName name="FIT_Fire_Dividends">Sheet1!$C$89</definedName>
    <definedName name="FIT_Fire_NE_Fire_Tax_Prem">Sheet1!$F$89</definedName>
    <definedName name="FIT_Fire_NE_Percent">Sheet1!$E$89</definedName>
    <definedName name="FIT_Fire_Net_Direct_Prem">Sheet1!$D$89</definedName>
    <definedName name="FIT_Homeowners_Direct_Prem">Sheet1!$B$92</definedName>
    <definedName name="FIT_Homeowners_Dividends">Sheet1!$C$92</definedName>
    <definedName name="FIT_Homeowners_NE_Fire_Tax_Prem">Sheet1!$F$92</definedName>
    <definedName name="FIT_Homeowners_NE_Percent">Sheet1!$E$92</definedName>
    <definedName name="FIT_Homeowners_Net_Direct_Prem">Sheet1!$D$92</definedName>
    <definedName name="FIT_Inland_Direct_Prem">Sheet1!$B$95</definedName>
    <definedName name="FIT_Inland_Dividends">Sheet1!$C$95</definedName>
    <definedName name="FIT_Inland_NE_Fire_Tax_Prem">Sheet1!$F$95</definedName>
    <definedName name="FIT_Inland_NE_Percent">Sheet1!$E$95</definedName>
    <definedName name="FIT_Inland_Net_Direct_Prem">Sheet1!$D$95</definedName>
    <definedName name="FIT_NE_tax_rate">Sheet1!$F$103</definedName>
    <definedName name="FIT_NE_Taxable_Prem">Sheet1!$F$102</definedName>
    <definedName name="FIT_Ocean_Direct_Prem">Sheet1!$B$94</definedName>
    <definedName name="FIT_Ocean_Dividends">Sheet1!$C$94</definedName>
    <definedName name="FIT_Ocean_NE_Fire_Tax_Prem">Sheet1!$F$94</definedName>
    <definedName name="FIT_Ocean_NE_Percent">Sheet1!$E$94</definedName>
    <definedName name="FIT_Ocean_Net_Direct_Prem">Sheet1!$D$94</definedName>
    <definedName name="FIT_Other_Direct_Prem">Sheet1!$B$98</definedName>
    <definedName name="FIT_Other_Dividends">Sheet1!$C$98</definedName>
    <definedName name="FIT_Other_NE_Fire_Tax_Prem">Sheet1!$F$98</definedName>
    <definedName name="FIT_Other_NE_Percent">Sheet1!$E$98</definedName>
    <definedName name="FIT_Other_Net_Direct_Prem">Sheet1!$D$98</definedName>
    <definedName name="GRP_AH_NE_Credit_Prem">Sheet1!$F$47</definedName>
    <definedName name="GRP_AH_NE_Dividends_paid">Sheet1!$F$49</definedName>
    <definedName name="GRP_AH_NE_OPH_Prem">Sheet1!$F$48</definedName>
    <definedName name="GRP_AH_NE_Prem">Sheet1!$F$46</definedName>
    <definedName name="GRP_AH_NE_Tax">Sheet1!$F$52</definedName>
    <definedName name="GRP_AH_NE_Tax_rate">Sheet1!$F$51</definedName>
    <definedName name="GRP_AH_NE_Taxable_Prem">Sheet1!$F$50</definedName>
    <definedName name="IN_AH_NE_Dividends_Paid">Sheet1!$F$57</definedName>
    <definedName name="IN_AH_NE_OPH_Prem">Sheet1!$F$56</definedName>
    <definedName name="IN_AH_NE_Prem">Sheet1!$F$55</definedName>
    <definedName name="IN_AH_NE_Tax">Sheet1!$F$60</definedName>
    <definedName name="IN_AH_NE_Tax_rate">Sheet1!$F$59</definedName>
    <definedName name="IN_AH_NE_Taxable_Prem">Sheet1!$F$58</definedName>
    <definedName name="NAIC_Number">Sheet1!$D$9</definedName>
    <definedName name="NE_FEE_12">Sheet1!$F$111</definedName>
    <definedName name="NE_FEE_12_1">Sheet1!$F$129</definedName>
    <definedName name="NE_FIRE_TAX_9">Sheet1!$F$104</definedName>
    <definedName name="NE_FIRE_TAX_9_1">Sheet1!$F$128</definedName>
    <definedName name="NE_FRAUD_SURCHARGE_43">Sheet1!$F$109</definedName>
    <definedName name="NE_TAX_AFTER_DED_8">Sheet1!$F$69</definedName>
    <definedName name="NE_TAX_AFTER_DED_8_1">Sheet1!$F$127</definedName>
    <definedName name="NE_TOTAL_TAX_14">Sheet1!$F$130</definedName>
    <definedName name="Organized_Under_the_Laws_of">Sheet1!$D$19</definedName>
    <definedName name="ORIG_AMT">Sheet1!#REF!</definedName>
    <definedName name="Overpayment">Sheet1!$F$135</definedName>
    <definedName name="PREPAYMENTS_APPLIED_22">Sheet1!$F$131</definedName>
    <definedName name="State">Sheet1!$D$17</definedName>
    <definedName name="Street_Address_1">Sheet1!$D$15</definedName>
    <definedName name="SUSPENSE_ACCT_PAYMENT_31">Sheet1!$F$134</definedName>
    <definedName name="TAX_OVERPAY_REFUND_REQUEST_24">Sheet1!$F$136</definedName>
    <definedName name="Telephone">Sheet1!$D$13</definedName>
    <definedName name="Total_Prepayments">Sheet1!$F$133</definedName>
    <definedName name="TYPE_OF_INSURER">Sheet1!$D$22</definedName>
    <definedName name="UNAPPLIED_CREDIT_BALANCE_23">Sheet1!$F$132</definedName>
    <definedName name="version">Sheet1!$I$1</definedName>
    <definedName name="Zip_Code">Sheet1!$D$18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3" i="1" l="1"/>
  <c r="F129" i="1"/>
  <c r="F111" i="1"/>
  <c r="D98" i="1"/>
  <c r="F98" i="1"/>
  <c r="D97" i="1"/>
  <c r="F97" i="1"/>
  <c r="D96" i="1"/>
  <c r="F96" i="1"/>
  <c r="D95" i="1"/>
  <c r="F95" i="1"/>
  <c r="D94" i="1"/>
  <c r="F94" i="1"/>
  <c r="D93" i="1"/>
  <c r="F93" i="1"/>
  <c r="D92" i="1"/>
  <c r="F92" i="1"/>
  <c r="D91" i="1"/>
  <c r="F91" i="1"/>
  <c r="D90" i="1"/>
  <c r="F90" i="1"/>
  <c r="D89" i="1"/>
  <c r="F89" i="1"/>
  <c r="F66" i="1"/>
  <c r="F68" i="1"/>
  <c r="F58" i="1"/>
  <c r="F60" i="1"/>
  <c r="F50" i="1"/>
  <c r="F52" i="1"/>
  <c r="F102" i="1"/>
  <c r="F104" i="1"/>
  <c r="F128" i="1"/>
  <c r="F127" i="1"/>
  <c r="F130" i="1"/>
  <c r="H134" i="1"/>
  <c r="F135" i="1"/>
  <c r="F137" i="1"/>
  <c r="F69" i="1"/>
  <c r="F134" i="1"/>
  <c r="H133" i="1"/>
</calcChain>
</file>

<file path=xl/sharedStrings.xml><?xml version="1.0" encoding="utf-8"?>
<sst xmlns="http://schemas.openxmlformats.org/spreadsheetml/2006/main" count="91" uniqueCount="83">
  <si>
    <t>STATE OF NEBRASKA</t>
  </si>
  <si>
    <t>DEPARTMENT OF INSURANCE</t>
  </si>
  <si>
    <t>Domestic Assessment Insurers</t>
  </si>
  <si>
    <t>COMPANY INFORMATION</t>
  </si>
  <si>
    <t>Contact Person</t>
  </si>
  <si>
    <t>NAIC Number</t>
  </si>
  <si>
    <t>E-Mail Address</t>
  </si>
  <si>
    <t>Federal Tax I.D. Number</t>
  </si>
  <si>
    <t>Telephone</t>
  </si>
  <si>
    <t>Company Name</t>
  </si>
  <si>
    <t>Street Address</t>
  </si>
  <si>
    <t>City</t>
  </si>
  <si>
    <t>State</t>
  </si>
  <si>
    <t>Zip Code</t>
  </si>
  <si>
    <t>SECTION II - PREMIUM TAX</t>
  </si>
  <si>
    <t>GROUP ACCIDENT AND HEALTH PREMIUMS</t>
  </si>
  <si>
    <t>CREDIT INDIVIDUAL &amp; ALL OTHER ACCIDENT AND HEALTH PREMIUMS</t>
  </si>
  <si>
    <t>ALL OTHER PREMIUMS</t>
  </si>
  <si>
    <t>Gross direct premiums received on Nebraska business</t>
  </si>
  <si>
    <t>Credit (group) premiums received on Nebraska business</t>
  </si>
  <si>
    <t>Gross direct premiums received for insurance written outside of the State of Nebraska where no comparable tax is paid by the direct writing company to any other appropriate taxing authority</t>
  </si>
  <si>
    <t>Dividends paid or credited to policyholders</t>
  </si>
  <si>
    <t>Net taxable premiums (Line 1 plus Line 2 plus Line 3 minus Line 4)</t>
  </si>
  <si>
    <t>Tax rate applicable</t>
  </si>
  <si>
    <t>Tax (Multiply Line 5 by Line 6)</t>
  </si>
  <si>
    <t>Gross direct premiums received on Nebraska business (Medicare Part D premiums not taxed)</t>
  </si>
  <si>
    <t>Net taxable premiums (Line 8 plus Line 9 minus Line 10)</t>
  </si>
  <si>
    <t>Tax (Multiply Line 11 by Line 12)</t>
  </si>
  <si>
    <t>Net taxable premiums (Line 14 plus Line 15 minus Line 16)</t>
  </si>
  <si>
    <t>Tax (Multiply Line 17 by Line 18)</t>
  </si>
  <si>
    <t>Net premium tax (Line 7 plus Line 13 and Line 19)</t>
  </si>
  <si>
    <t>SECTION III - FIRE INSURANCE TAX</t>
  </si>
  <si>
    <t>A</t>
  </si>
  <si>
    <t>B</t>
  </si>
  <si>
    <t>C</t>
  </si>
  <si>
    <t>D</t>
  </si>
  <si>
    <t>E</t>
  </si>
  <si>
    <t>F</t>
  </si>
  <si>
    <t>Line of Business</t>
  </si>
  <si>
    <t>Total Direct Premiums</t>
  </si>
  <si>
    <t>Less Dividends</t>
  </si>
  <si>
    <t>Net Direct Premiums</t>
  </si>
  <si>
    <t>Percent of Fire</t>
  </si>
  <si>
    <t>Fire Tax Premium</t>
  </si>
  <si>
    <t>Fire</t>
  </si>
  <si>
    <t>Crop Hail</t>
  </si>
  <si>
    <t>Farmowners M.P.</t>
  </si>
  <si>
    <t>Homeowners M.P.</t>
  </si>
  <si>
    <t>Ocean Marine</t>
  </si>
  <si>
    <t>Inland Marine</t>
  </si>
  <si>
    <t>Auto Physical Damage</t>
  </si>
  <si>
    <t>Aircraft</t>
  </si>
  <si>
    <t>Other</t>
  </si>
  <si>
    <t>Note 1: Line 5.1 from the Direct Business Page (non-liability portion)</t>
  </si>
  <si>
    <t>Total taxable premium</t>
  </si>
  <si>
    <t>SECTION IV - FEES</t>
  </si>
  <si>
    <t>Filing Annual Statement</t>
  </si>
  <si>
    <t>Insurance Fraud Fee (if applicable)</t>
  </si>
  <si>
    <t>Other Fees (if applicable)</t>
  </si>
  <si>
    <t>Total fees (sum of lines 24 through 27)</t>
  </si>
  <si>
    <t>Renewal of Certificate of Authority (Assessment associations which do business in less than 31 counties $20.00; all other $100.00)</t>
  </si>
  <si>
    <t>SECTION V – SUMMARY OF TAXES AND FEES</t>
  </si>
  <si>
    <t>Premium tax (Line 20)</t>
  </si>
  <si>
    <t>Fire insurance tax (Line 23)</t>
  </si>
  <si>
    <t>Fees (Line 28)</t>
  </si>
  <si>
    <t>Total taxes and fees (Sum of Lines 29 through 31)</t>
  </si>
  <si>
    <t>Prepayments (April 15, June 15, September 15; payments and applied credits)</t>
  </si>
  <si>
    <t>Unapplied credit balance</t>
  </si>
  <si>
    <t>Total prepayments and unapplied credits (Line 33 plus Line 34)</t>
  </si>
  <si>
    <t>Balance due (If Line 32 is greater than Line 35, enter amount. Enclose payment of this amount).</t>
  </si>
  <si>
    <t>Amount to be refunded</t>
  </si>
  <si>
    <r>
      <t xml:space="preserve">Commercial M.P. 
</t>
    </r>
    <r>
      <rPr>
        <b/>
        <sz val="9"/>
        <color indexed="8"/>
        <rFont val="Calibri"/>
        <family val="2"/>
      </rPr>
      <t>(See Note 1 Below)</t>
    </r>
  </si>
  <si>
    <r>
      <t xml:space="preserve">Fire insurance tax (Multiply Line 21 by Line 22. </t>
    </r>
    <r>
      <rPr>
        <b/>
        <u/>
        <sz val="11"/>
        <color indexed="8"/>
        <rFont val="Calibri"/>
        <family val="2"/>
      </rPr>
      <t>IF LESS THAN ZERO, ENTER ZERO)</t>
    </r>
  </si>
  <si>
    <t>Organized Under the Laws of</t>
  </si>
  <si>
    <t>TYPE OF INSURER:</t>
  </si>
  <si>
    <t>NE</t>
  </si>
  <si>
    <t>Assessment</t>
  </si>
  <si>
    <t>Overpayment (If Line 35 is greater than Line 32, enter amount here)</t>
  </si>
  <si>
    <t>version</t>
  </si>
  <si>
    <t>ANNUAL TAX RETURN FOR YEAR ENDING DECEMBER 31, 2025</t>
  </si>
  <si>
    <t>FOR ALL 2025 TAX FILINGS - ALL NUMERIC FIELDS MUST CONTAIN A NUMERIC VALUE. IF A PARTICULAR FIELD IS NOT APPLICABLE PLEASE ENTER THE NUMBER 0 (ZERO).</t>
  </si>
  <si>
    <t>Amount to be credited to 2026 prepayment</t>
  </si>
  <si>
    <t>NE2025ASSESSV1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</si>
</sst>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[&lt;=9999999]###\-####;\(###\)\ ###\-####"/>
    <numFmt numFmtId="166" formatCode="0.000000%"/>
    <numFmt numFmtId="167" formatCode="00\-0000000"/>
  </numFmts>
  <fonts count="11" x14ac:knownFonts="1">
    <font>
      <sz val="11"/>
      <color theme="1"/>
      <name val="Calibri"/>
      <family val="2"/>
      <scheme val="minor"/>
    </font>
    <font>
      <b/>
      <u/>
      <sz val="11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3">
    <xf numFmtId="0" fontId="0" fillId="0" borderId="0" xfId="0"/>
    <xf numFmtId="166" fontId="3" fillId="2" borderId="1" xfId="1" applyNumberFormat="1" applyFont="1" applyFill="1" applyBorder="1" applyProtection="1">
      <protection locked="0"/>
    </xf>
    <xf numFmtId="164" fontId="3" fillId="0" borderId="2" xfId="1" applyNumberFormat="1" applyFont="1" applyBorder="1" applyProtection="1"/>
    <xf numFmtId="3" fontId="0" fillId="2" borderId="2" xfId="0" applyNumberFormat="1" applyFill="1" applyBorder="1" applyAlignment="1" applyProtection="1">
      <alignment horizontal="right"/>
      <protection locked="0"/>
    </xf>
    <xf numFmtId="3" fontId="0" fillId="0" borderId="2" xfId="0" applyNumberFormat="1" applyBorder="1" applyAlignment="1">
      <alignment horizontal="right"/>
    </xf>
    <xf numFmtId="3" fontId="0" fillId="0" borderId="3" xfId="0" applyNumberFormat="1" applyBorder="1" applyAlignment="1">
      <alignment horizontal="right"/>
    </xf>
    <xf numFmtId="3" fontId="0" fillId="2" borderId="4" xfId="0" applyNumberFormat="1" applyFill="1" applyBorder="1" applyAlignment="1" applyProtection="1">
      <alignment horizontal="right"/>
      <protection locked="0"/>
    </xf>
    <xf numFmtId="3" fontId="0" fillId="0" borderId="4" xfId="0" applyNumberFormat="1" applyBorder="1" applyAlignment="1">
      <alignment horizontal="right"/>
    </xf>
    <xf numFmtId="3" fontId="0" fillId="2" borderId="1" xfId="0" applyNumberFormat="1" applyFill="1" applyBorder="1" applyAlignment="1" applyProtection="1">
      <alignment horizontal="right"/>
      <protection locked="0"/>
    </xf>
    <xf numFmtId="3" fontId="0" fillId="0" borderId="1" xfId="0" applyNumberFormat="1" applyBorder="1" applyAlignment="1">
      <alignment horizontal="right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4" xfId="0" applyBorder="1" applyAlignment="1">
      <alignment wrapText="1"/>
    </xf>
    <xf numFmtId="9" fontId="3" fillId="0" borderId="4" xfId="1" applyFont="1" applyBorder="1" applyProtection="1"/>
    <xf numFmtId="0" fontId="0" fillId="0" borderId="15" xfId="0" applyBorder="1" applyAlignment="1">
      <alignment wrapText="1"/>
    </xf>
    <xf numFmtId="0" fontId="0" fillId="0" borderId="5" xfId="0" applyBorder="1" applyAlignment="1">
      <alignment horizontal="center" vertical="center"/>
    </xf>
    <xf numFmtId="3" fontId="0" fillId="0" borderId="16" xfId="0" applyNumberFormat="1" applyBorder="1" applyAlignment="1">
      <alignment horizontal="right"/>
    </xf>
    <xf numFmtId="164" fontId="3" fillId="0" borderId="2" xfId="1" applyNumberFormat="1" applyFont="1" applyBorder="1" applyAlignment="1" applyProtection="1"/>
    <xf numFmtId="0" fontId="10" fillId="0" borderId="0" xfId="0" applyFont="1" applyAlignment="1">
      <alignment horizontal="right"/>
    </xf>
    <xf numFmtId="0" fontId="4" fillId="0" borderId="0" xfId="0" applyFont="1"/>
    <xf numFmtId="0" fontId="0" fillId="0" borderId="0" xfId="0" applyAlignment="1">
      <alignment horizontal="left" wrapText="1"/>
    </xf>
    <xf numFmtId="0" fontId="0" fillId="3" borderId="5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49" fontId="0" fillId="0" borderId="12" xfId="0" applyNumberFormat="1" applyBorder="1" applyAlignment="1">
      <alignment horizontal="center"/>
    </xf>
    <xf numFmtId="49" fontId="0" fillId="0" borderId="13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5" fillId="0" borderId="10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7" fillId="3" borderId="5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0" fontId="7" fillId="3" borderId="7" xfId="0" applyFont="1" applyFill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167" fontId="0" fillId="2" borderId="4" xfId="0" applyNumberFormat="1" applyFill="1" applyBorder="1" applyAlignment="1" applyProtection="1">
      <alignment horizontal="center"/>
      <protection locked="0"/>
    </xf>
    <xf numFmtId="167" fontId="0" fillId="2" borderId="2" xfId="0" applyNumberFormat="1" applyFill="1" applyBorder="1" applyAlignment="1" applyProtection="1">
      <alignment horizontal="center"/>
      <protection locked="0"/>
    </xf>
    <xf numFmtId="165" fontId="0" fillId="2" borderId="4" xfId="0" applyNumberFormat="1" applyFill="1" applyBorder="1" applyAlignment="1" applyProtection="1">
      <alignment horizontal="center"/>
      <protection locked="0"/>
    </xf>
    <xf numFmtId="165" fontId="0" fillId="2" borderId="2" xfId="0" applyNumberFormat="1" applyFill="1" applyBorder="1" applyAlignment="1" applyProtection="1">
      <alignment horizontal="center"/>
      <protection locked="0"/>
    </xf>
    <xf numFmtId="0" fontId="0" fillId="3" borderId="0" xfId="0" applyFill="1" applyAlignment="1">
      <alignment horizontal="center"/>
    </xf>
    <xf numFmtId="0" fontId="8" fillId="0" borderId="0" xfId="0" applyFont="1" applyAlignment="1">
      <alignment horizontal="center" wrapText="1"/>
    </xf>
    <xf numFmtId="0" fontId="6" fillId="0" borderId="10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9"/>
  <sheetViews>
    <sheetView tabSelected="1" view="pageLayout" zoomScale="90" zoomScaleNormal="100" zoomScalePageLayoutView="90" workbookViewId="0">
      <selection activeCell="D9" sqref="D9:F9"/>
    </sheetView>
  </sheetViews>
  <sheetFormatPr defaultColWidth="9.1796875" defaultRowHeight="14.5" x14ac:dyDescent="0.35"/>
  <cols>
    <col min="1" max="5" width="14.7265625" customWidth="1"/>
    <col min="6" max="6" width="20.7265625" customWidth="1"/>
    <col min="7" max="8" width="9.1796875" hidden="1" customWidth="1"/>
    <col min="9" max="11" width="9.1796875" customWidth="1"/>
  </cols>
  <sheetData>
    <row r="1" spans="1:9" x14ac:dyDescent="0.35">
      <c r="A1" s="40" t="s">
        <v>0</v>
      </c>
      <c r="B1" s="40"/>
      <c r="C1" s="40"/>
      <c r="D1" s="40"/>
      <c r="E1" s="40"/>
      <c r="F1" s="40"/>
      <c r="I1" s="26" t="s">
        <v>78</v>
      </c>
    </row>
    <row r="2" spans="1:9" x14ac:dyDescent="0.35">
      <c r="A2" s="40" t="s">
        <v>1</v>
      </c>
      <c r="B2" s="40"/>
      <c r="C2" s="40"/>
      <c r="D2" s="40"/>
      <c r="E2" s="40"/>
      <c r="F2" s="40"/>
    </row>
    <row r="3" spans="1:9" x14ac:dyDescent="0.35">
      <c r="A3" s="40" t="s">
        <v>79</v>
      </c>
      <c r="B3" s="40"/>
      <c r="C3" s="40"/>
      <c r="D3" s="40"/>
      <c r="E3" s="40"/>
      <c r="F3" s="40"/>
    </row>
    <row r="4" spans="1:9" x14ac:dyDescent="0.35">
      <c r="A4" s="10"/>
      <c r="B4" s="10"/>
      <c r="C4" s="10"/>
      <c r="D4" s="10"/>
      <c r="E4" s="10"/>
      <c r="F4" s="10"/>
    </row>
    <row r="5" spans="1:9" x14ac:dyDescent="0.35">
      <c r="A5" s="46" t="s">
        <v>2</v>
      </c>
      <c r="B5" s="46"/>
      <c r="C5" s="46"/>
      <c r="D5" s="46"/>
      <c r="E5" s="46"/>
      <c r="F5" s="46"/>
    </row>
    <row r="6" spans="1:9" x14ac:dyDescent="0.35">
      <c r="A6" s="10"/>
      <c r="B6" s="10"/>
      <c r="C6" s="10"/>
      <c r="D6" s="10"/>
      <c r="E6" s="10"/>
      <c r="F6" s="10"/>
    </row>
    <row r="7" spans="1:9" ht="15" thickBot="1" x14ac:dyDescent="0.4">
      <c r="A7" s="10"/>
      <c r="B7" s="10"/>
      <c r="C7" s="10"/>
      <c r="D7" s="10"/>
      <c r="E7" s="10"/>
      <c r="F7" s="10"/>
    </row>
    <row r="8" spans="1:9" x14ac:dyDescent="0.35">
      <c r="A8" s="41" t="s">
        <v>3</v>
      </c>
      <c r="B8" s="42"/>
      <c r="C8" s="42"/>
      <c r="D8" s="42"/>
      <c r="E8" s="42"/>
      <c r="F8" s="43"/>
    </row>
    <row r="9" spans="1:9" ht="25" customHeight="1" x14ac:dyDescent="0.35">
      <c r="A9" s="44" t="s">
        <v>5</v>
      </c>
      <c r="B9" s="45"/>
      <c r="C9" s="45"/>
      <c r="D9" s="47"/>
      <c r="E9" s="47"/>
      <c r="F9" s="48"/>
    </row>
    <row r="10" spans="1:9" ht="25" customHeight="1" x14ac:dyDescent="0.35">
      <c r="A10" s="44" t="s">
        <v>4</v>
      </c>
      <c r="B10" s="45"/>
      <c r="C10" s="45"/>
      <c r="D10" s="47"/>
      <c r="E10" s="47"/>
      <c r="F10" s="48"/>
    </row>
    <row r="11" spans="1:9" ht="25" customHeight="1" x14ac:dyDescent="0.35">
      <c r="A11" s="44" t="s">
        <v>6</v>
      </c>
      <c r="B11" s="45"/>
      <c r="C11" s="45"/>
      <c r="D11" s="47"/>
      <c r="E11" s="47"/>
      <c r="F11" s="48"/>
    </row>
    <row r="12" spans="1:9" ht="25" customHeight="1" x14ac:dyDescent="0.35">
      <c r="A12" s="44" t="s">
        <v>7</v>
      </c>
      <c r="B12" s="45"/>
      <c r="C12" s="45"/>
      <c r="D12" s="49"/>
      <c r="E12" s="49"/>
      <c r="F12" s="50"/>
    </row>
    <row r="13" spans="1:9" ht="25" customHeight="1" x14ac:dyDescent="0.35">
      <c r="A13" s="44" t="s">
        <v>8</v>
      </c>
      <c r="B13" s="45"/>
      <c r="C13" s="45"/>
      <c r="D13" s="51"/>
      <c r="E13" s="51"/>
      <c r="F13" s="52"/>
    </row>
    <row r="14" spans="1:9" ht="25" customHeight="1" x14ac:dyDescent="0.35">
      <c r="A14" s="44" t="s">
        <v>9</v>
      </c>
      <c r="B14" s="45"/>
      <c r="C14" s="45"/>
      <c r="D14" s="47"/>
      <c r="E14" s="47"/>
      <c r="F14" s="48"/>
    </row>
    <row r="15" spans="1:9" ht="25" customHeight="1" x14ac:dyDescent="0.35">
      <c r="A15" s="44" t="s">
        <v>10</v>
      </c>
      <c r="B15" s="45"/>
      <c r="C15" s="45"/>
      <c r="D15" s="47"/>
      <c r="E15" s="47"/>
      <c r="F15" s="48"/>
    </row>
    <row r="16" spans="1:9" ht="25" customHeight="1" x14ac:dyDescent="0.35">
      <c r="A16" s="44" t="s">
        <v>11</v>
      </c>
      <c r="B16" s="45"/>
      <c r="C16" s="45"/>
      <c r="D16" s="47"/>
      <c r="E16" s="47"/>
      <c r="F16" s="48"/>
    </row>
    <row r="17" spans="1:6" ht="25" customHeight="1" x14ac:dyDescent="0.35">
      <c r="A17" s="44" t="s">
        <v>12</v>
      </c>
      <c r="B17" s="45"/>
      <c r="C17" s="45"/>
      <c r="D17" s="47"/>
      <c r="E17" s="47"/>
      <c r="F17" s="48"/>
    </row>
    <row r="18" spans="1:6" ht="25" customHeight="1" x14ac:dyDescent="0.35">
      <c r="A18" s="44" t="s">
        <v>13</v>
      </c>
      <c r="B18" s="45"/>
      <c r="C18" s="45"/>
      <c r="D18" s="47"/>
      <c r="E18" s="47"/>
      <c r="F18" s="48"/>
    </row>
    <row r="19" spans="1:6" ht="31.5" customHeight="1" thickBot="1" x14ac:dyDescent="0.4">
      <c r="A19" s="31" t="s">
        <v>73</v>
      </c>
      <c r="B19" s="32"/>
      <c r="C19" s="32"/>
      <c r="D19" s="37" t="s">
        <v>75</v>
      </c>
      <c r="E19" s="37"/>
      <c r="F19" s="38"/>
    </row>
    <row r="21" spans="1:6" ht="15" thickBot="1" x14ac:dyDescent="0.4"/>
    <row r="22" spans="1:6" ht="15.75" customHeight="1" thickBot="1" x14ac:dyDescent="0.4">
      <c r="A22" s="33" t="s">
        <v>74</v>
      </c>
      <c r="B22" s="34"/>
      <c r="C22" s="34"/>
      <c r="D22" s="35" t="s">
        <v>76</v>
      </c>
      <c r="E22" s="35"/>
      <c r="F22" s="36"/>
    </row>
    <row r="35" spans="1:6" ht="7.4" customHeight="1" x14ac:dyDescent="0.35"/>
    <row r="36" spans="1:6" ht="7.4" customHeight="1" x14ac:dyDescent="0.35"/>
    <row r="41" spans="1:6" x14ac:dyDescent="0.35">
      <c r="A41" s="54" t="s">
        <v>80</v>
      </c>
      <c r="B41" s="54"/>
      <c r="C41" s="54"/>
      <c r="D41" s="54"/>
      <c r="E41" s="54"/>
      <c r="F41" s="54"/>
    </row>
    <row r="42" spans="1:6" x14ac:dyDescent="0.35">
      <c r="A42" s="54"/>
      <c r="B42" s="54"/>
      <c r="C42" s="54"/>
      <c r="D42" s="54"/>
      <c r="E42" s="54"/>
      <c r="F42" s="54"/>
    </row>
    <row r="43" spans="1:6" x14ac:dyDescent="0.35">
      <c r="A43" s="53" t="s">
        <v>14</v>
      </c>
      <c r="B43" s="53"/>
      <c r="C43" s="53"/>
      <c r="D43" s="53"/>
      <c r="E43" s="53"/>
      <c r="F43" s="53"/>
    </row>
    <row r="44" spans="1:6" ht="15" thickBot="1" x14ac:dyDescent="0.4"/>
    <row r="45" spans="1:6" x14ac:dyDescent="0.35">
      <c r="A45" s="28" t="s">
        <v>15</v>
      </c>
      <c r="B45" s="29"/>
      <c r="C45" s="29"/>
      <c r="D45" s="29"/>
      <c r="E45" s="29"/>
      <c r="F45" s="30"/>
    </row>
    <row r="46" spans="1:6" ht="15" customHeight="1" x14ac:dyDescent="0.35">
      <c r="A46" s="11">
        <v>1</v>
      </c>
      <c r="B46" s="27" t="s">
        <v>18</v>
      </c>
      <c r="C46" s="27"/>
      <c r="D46" s="27"/>
      <c r="E46" s="27"/>
      <c r="F46" s="3"/>
    </row>
    <row r="47" spans="1:6" x14ac:dyDescent="0.35">
      <c r="A47" s="11">
        <v>2</v>
      </c>
      <c r="B47" s="27" t="s">
        <v>19</v>
      </c>
      <c r="C47" s="27"/>
      <c r="D47" s="27"/>
      <c r="E47" s="27"/>
      <c r="F47" s="3"/>
    </row>
    <row r="48" spans="1:6" ht="50.15" customHeight="1" x14ac:dyDescent="0.35">
      <c r="A48" s="11">
        <v>3</v>
      </c>
      <c r="B48" s="27" t="s">
        <v>20</v>
      </c>
      <c r="C48" s="27"/>
      <c r="D48" s="27"/>
      <c r="E48" s="27"/>
      <c r="F48" s="3"/>
    </row>
    <row r="49" spans="1:6" ht="15" customHeight="1" x14ac:dyDescent="0.35">
      <c r="A49" s="11">
        <v>4</v>
      </c>
      <c r="B49" s="27" t="s">
        <v>21</v>
      </c>
      <c r="C49" s="27"/>
      <c r="D49" s="27"/>
      <c r="E49" s="27"/>
      <c r="F49" s="3"/>
    </row>
    <row r="50" spans="1:6" x14ac:dyDescent="0.35">
      <c r="A50" s="11">
        <v>5</v>
      </c>
      <c r="B50" s="27" t="s">
        <v>22</v>
      </c>
      <c r="C50" s="27"/>
      <c r="D50" s="27"/>
      <c r="E50" s="27"/>
      <c r="F50" s="4">
        <f>SUM(GRP_AH_NE_Prem+GRP_AH_NE_Credit_Prem+GRP_AH_NE_OPH_Prem-GRP_AH_NE_Dividends_paid)</f>
        <v>0</v>
      </c>
    </row>
    <row r="51" spans="1:6" ht="15" customHeight="1" x14ac:dyDescent="0.35">
      <c r="A51" s="11">
        <v>6</v>
      </c>
      <c r="B51" s="27" t="s">
        <v>23</v>
      </c>
      <c r="C51" s="27"/>
      <c r="D51" s="27"/>
      <c r="E51" s="27"/>
      <c r="F51" s="2">
        <v>5.0000000000000001E-3</v>
      </c>
    </row>
    <row r="52" spans="1:6" ht="15" customHeight="1" thickBot="1" x14ac:dyDescent="0.4">
      <c r="A52" s="12">
        <v>7</v>
      </c>
      <c r="B52" s="39" t="s">
        <v>24</v>
      </c>
      <c r="C52" s="39"/>
      <c r="D52" s="39"/>
      <c r="E52" s="39"/>
      <c r="F52" s="5">
        <f>ROUND(PRODUCT(F50:F51)*1,0)</f>
        <v>0</v>
      </c>
    </row>
    <row r="53" spans="1:6" ht="15" thickBot="1" x14ac:dyDescent="0.4"/>
    <row r="54" spans="1:6" x14ac:dyDescent="0.35">
      <c r="A54" s="28" t="s">
        <v>16</v>
      </c>
      <c r="B54" s="29"/>
      <c r="C54" s="29"/>
      <c r="D54" s="29"/>
      <c r="E54" s="29"/>
      <c r="F54" s="30"/>
    </row>
    <row r="55" spans="1:6" ht="30" customHeight="1" x14ac:dyDescent="0.35">
      <c r="A55" s="11">
        <v>8</v>
      </c>
      <c r="B55" s="27" t="s">
        <v>25</v>
      </c>
      <c r="C55" s="27"/>
      <c r="D55" s="27"/>
      <c r="E55" s="27"/>
      <c r="F55" s="3"/>
    </row>
    <row r="56" spans="1:6" ht="50.15" customHeight="1" x14ac:dyDescent="0.35">
      <c r="A56" s="11">
        <v>9</v>
      </c>
      <c r="B56" s="27" t="s">
        <v>20</v>
      </c>
      <c r="C56" s="27"/>
      <c r="D56" s="27"/>
      <c r="E56" s="27"/>
      <c r="F56" s="3"/>
    </row>
    <row r="57" spans="1:6" ht="15" customHeight="1" x14ac:dyDescent="0.35">
      <c r="A57" s="11">
        <v>10</v>
      </c>
      <c r="B57" s="27" t="s">
        <v>21</v>
      </c>
      <c r="C57" s="27"/>
      <c r="D57" s="27"/>
      <c r="E57" s="27"/>
      <c r="F57" s="3"/>
    </row>
    <row r="58" spans="1:6" ht="15" customHeight="1" x14ac:dyDescent="0.35">
      <c r="A58" s="11">
        <v>11</v>
      </c>
      <c r="B58" s="27" t="s">
        <v>26</v>
      </c>
      <c r="C58" s="27"/>
      <c r="D58" s="27"/>
      <c r="E58" s="27"/>
      <c r="F58" s="4">
        <f>SUM(IN_AH_NE_Prem+IN_AH_NE_OPH_Prem-IN_AH_NE_Dividends_Paid)</f>
        <v>0</v>
      </c>
    </row>
    <row r="59" spans="1:6" ht="15" customHeight="1" x14ac:dyDescent="0.35">
      <c r="A59" s="11">
        <v>12</v>
      </c>
      <c r="B59" s="27" t="s">
        <v>23</v>
      </c>
      <c r="C59" s="27"/>
      <c r="D59" s="27"/>
      <c r="E59" s="27"/>
      <c r="F59" s="2">
        <v>0.01</v>
      </c>
    </row>
    <row r="60" spans="1:6" ht="15" customHeight="1" thickBot="1" x14ac:dyDescent="0.4">
      <c r="A60" s="12">
        <v>13</v>
      </c>
      <c r="B60" s="55" t="s">
        <v>27</v>
      </c>
      <c r="C60" s="55"/>
      <c r="D60" s="55"/>
      <c r="E60" s="55"/>
      <c r="F60" s="5">
        <f>ROUND(PRODUCT(F58:F59)*1,0)</f>
        <v>0</v>
      </c>
    </row>
    <row r="61" spans="1:6" ht="15" thickBot="1" x14ac:dyDescent="0.4"/>
    <row r="62" spans="1:6" x14ac:dyDescent="0.35">
      <c r="A62" s="28" t="s">
        <v>17</v>
      </c>
      <c r="B62" s="29"/>
      <c r="C62" s="29"/>
      <c r="D62" s="29"/>
      <c r="E62" s="29"/>
      <c r="F62" s="30"/>
    </row>
    <row r="63" spans="1:6" x14ac:dyDescent="0.35">
      <c r="A63" s="11">
        <v>14</v>
      </c>
      <c r="B63" s="27" t="s">
        <v>18</v>
      </c>
      <c r="C63" s="27"/>
      <c r="D63" s="27"/>
      <c r="E63" s="27"/>
      <c r="F63" s="3"/>
    </row>
    <row r="64" spans="1:6" ht="50.15" customHeight="1" x14ac:dyDescent="0.35">
      <c r="A64" s="11">
        <v>15</v>
      </c>
      <c r="B64" s="27" t="s">
        <v>20</v>
      </c>
      <c r="C64" s="27"/>
      <c r="D64" s="27"/>
      <c r="E64" s="27"/>
      <c r="F64" s="3"/>
    </row>
    <row r="65" spans="1:6" x14ac:dyDescent="0.35">
      <c r="A65" s="11">
        <v>16</v>
      </c>
      <c r="B65" s="27" t="s">
        <v>21</v>
      </c>
      <c r="C65" s="27"/>
      <c r="D65" s="27"/>
      <c r="E65" s="27"/>
      <c r="F65" s="3"/>
    </row>
    <row r="66" spans="1:6" x14ac:dyDescent="0.35">
      <c r="A66" s="11">
        <v>17</v>
      </c>
      <c r="B66" s="27" t="s">
        <v>28</v>
      </c>
      <c r="C66" s="27"/>
      <c r="D66" s="27"/>
      <c r="E66" s="27"/>
      <c r="F66" s="4">
        <f>SUM(AOP_NE_Prem+AOP_NE_OPH_Prem-AOP_NE_Dividends_Paid)</f>
        <v>0</v>
      </c>
    </row>
    <row r="67" spans="1:6" x14ac:dyDescent="0.35">
      <c r="A67" s="11">
        <v>18</v>
      </c>
      <c r="B67" s="27" t="s">
        <v>23</v>
      </c>
      <c r="C67" s="27"/>
      <c r="D67" s="27"/>
      <c r="E67" s="27"/>
      <c r="F67" s="2">
        <v>0.01</v>
      </c>
    </row>
    <row r="68" spans="1:6" x14ac:dyDescent="0.35">
      <c r="A68" s="11">
        <v>19</v>
      </c>
      <c r="B68" s="27" t="s">
        <v>29</v>
      </c>
      <c r="C68" s="27"/>
      <c r="D68" s="27"/>
      <c r="E68" s="27"/>
      <c r="F68" s="4">
        <f>ROUND(PRODUCT(F66:F67)*1,0)</f>
        <v>0</v>
      </c>
    </row>
    <row r="69" spans="1:6" ht="15" thickBot="1" x14ac:dyDescent="0.4">
      <c r="A69" s="12">
        <v>20</v>
      </c>
      <c r="B69" s="39" t="s">
        <v>30</v>
      </c>
      <c r="C69" s="39"/>
      <c r="D69" s="39"/>
      <c r="E69" s="39"/>
      <c r="F69" s="5">
        <f>SUM(F52,F60,F68)</f>
        <v>0</v>
      </c>
    </row>
    <row r="85" spans="1:6" ht="15" thickBot="1" x14ac:dyDescent="0.4"/>
    <row r="86" spans="1:6" x14ac:dyDescent="0.35">
      <c r="A86" s="57" t="s">
        <v>31</v>
      </c>
      <c r="B86" s="58"/>
      <c r="C86" s="58"/>
      <c r="D86" s="58"/>
      <c r="E86" s="58"/>
      <c r="F86" s="59"/>
    </row>
    <row r="87" spans="1:6" x14ac:dyDescent="0.35">
      <c r="A87" s="13" t="s">
        <v>32</v>
      </c>
      <c r="B87" s="14" t="s">
        <v>33</v>
      </c>
      <c r="C87" s="14" t="s">
        <v>34</v>
      </c>
      <c r="D87" s="14" t="s">
        <v>35</v>
      </c>
      <c r="E87" s="14" t="s">
        <v>36</v>
      </c>
      <c r="F87" s="15" t="s">
        <v>37</v>
      </c>
    </row>
    <row r="88" spans="1:6" ht="29" x14ac:dyDescent="0.35">
      <c r="A88" s="16" t="s">
        <v>38</v>
      </c>
      <c r="B88" s="17" t="s">
        <v>39</v>
      </c>
      <c r="C88" s="17" t="s">
        <v>40</v>
      </c>
      <c r="D88" s="17" t="s">
        <v>41</v>
      </c>
      <c r="E88" s="17" t="s">
        <v>42</v>
      </c>
      <c r="F88" s="18" t="s">
        <v>43</v>
      </c>
    </row>
    <row r="89" spans="1:6" x14ac:dyDescent="0.35">
      <c r="A89" s="19" t="s">
        <v>44</v>
      </c>
      <c r="B89" s="6"/>
      <c r="C89" s="6"/>
      <c r="D89" s="7">
        <f>SUM(FIT_Fire_Direct_Prem-FIT_Fire_Dividends)</f>
        <v>0</v>
      </c>
      <c r="E89" s="20">
        <v>1</v>
      </c>
      <c r="F89" s="4">
        <f>ROUND(PRODUCT(D89:E89)*1,0)</f>
        <v>0</v>
      </c>
    </row>
    <row r="90" spans="1:6" x14ac:dyDescent="0.35">
      <c r="A90" s="19" t="s">
        <v>45</v>
      </c>
      <c r="B90" s="6"/>
      <c r="C90" s="6"/>
      <c r="D90" s="7">
        <f>SUM(FIT_Crop_Direct_Prem-FIT_Crop_Dividends)</f>
        <v>0</v>
      </c>
      <c r="E90" s="20">
        <v>0.01</v>
      </c>
      <c r="F90" s="4">
        <f t="shared" ref="F90:F98" si="0">ROUND(PRODUCT(D90:E90)*1,0)</f>
        <v>0</v>
      </c>
    </row>
    <row r="91" spans="1:6" ht="29" x14ac:dyDescent="0.35">
      <c r="A91" s="19" t="s">
        <v>46</v>
      </c>
      <c r="B91" s="6"/>
      <c r="C91" s="6"/>
      <c r="D91" s="7">
        <f>SUM(FIT_Farmowners_Direct_Prem-FIT_Farmowners_Dividends)</f>
        <v>0</v>
      </c>
      <c r="E91" s="20">
        <v>0.45</v>
      </c>
      <c r="F91" s="4">
        <f t="shared" si="0"/>
        <v>0</v>
      </c>
    </row>
    <row r="92" spans="1:6" ht="29" x14ac:dyDescent="0.35">
      <c r="A92" s="19" t="s">
        <v>47</v>
      </c>
      <c r="B92" s="6"/>
      <c r="C92" s="6"/>
      <c r="D92" s="7">
        <f>SUM(FIT_Homeowners_Direct_Prem-FIT_Homeowners_Dividends)</f>
        <v>0</v>
      </c>
      <c r="E92" s="20">
        <v>0.34</v>
      </c>
      <c r="F92" s="4">
        <f t="shared" si="0"/>
        <v>0</v>
      </c>
    </row>
    <row r="93" spans="1:6" ht="41.5" x14ac:dyDescent="0.35">
      <c r="A93" s="19" t="s">
        <v>71</v>
      </c>
      <c r="B93" s="6"/>
      <c r="C93" s="6"/>
      <c r="D93" s="7">
        <f>SUM(FIT_Commercial_Direct_Prem-FIT_Commercial_Dividends)</f>
        <v>0</v>
      </c>
      <c r="E93" s="20">
        <v>0.5</v>
      </c>
      <c r="F93" s="4">
        <f t="shared" si="0"/>
        <v>0</v>
      </c>
    </row>
    <row r="94" spans="1:6" x14ac:dyDescent="0.35">
      <c r="A94" s="19" t="s">
        <v>48</v>
      </c>
      <c r="B94" s="6"/>
      <c r="C94" s="6"/>
      <c r="D94" s="7">
        <f>SUM(FIT_Ocean_Direct_Prem-FIT_Ocean_Dividends)</f>
        <v>0</v>
      </c>
      <c r="E94" s="20">
        <v>0.1</v>
      </c>
      <c r="F94" s="4">
        <f t="shared" si="0"/>
        <v>0</v>
      </c>
    </row>
    <row r="95" spans="1:6" x14ac:dyDescent="0.35">
      <c r="A95" s="19" t="s">
        <v>49</v>
      </c>
      <c r="B95" s="6"/>
      <c r="C95" s="6"/>
      <c r="D95" s="7">
        <f>SUM(FIT_Inland_Direct_Prem-FIT_Inland_Dividends)</f>
        <v>0</v>
      </c>
      <c r="E95" s="20">
        <v>0.15</v>
      </c>
      <c r="F95" s="4">
        <f t="shared" si="0"/>
        <v>0</v>
      </c>
    </row>
    <row r="96" spans="1:6" ht="29" x14ac:dyDescent="0.35">
      <c r="A96" s="19" t="s">
        <v>50</v>
      </c>
      <c r="B96" s="6"/>
      <c r="C96" s="6"/>
      <c r="D96" s="7">
        <f>SUM(FIT_Auto_Direct_Prem-FIT_Auto_Dividends)</f>
        <v>0</v>
      </c>
      <c r="E96" s="20">
        <v>0.08</v>
      </c>
      <c r="F96" s="4">
        <f>ROUND(PRODUCT(D96:E96)*1,0)</f>
        <v>0</v>
      </c>
    </row>
    <row r="97" spans="1:6" x14ac:dyDescent="0.35">
      <c r="A97" s="19" t="s">
        <v>51</v>
      </c>
      <c r="B97" s="6"/>
      <c r="C97" s="6"/>
      <c r="D97" s="7">
        <f>SUM(FIT_Aircraft_Direct_Prem-FIT_Aircraft_Dividends)</f>
        <v>0</v>
      </c>
      <c r="E97" s="20">
        <v>0.1</v>
      </c>
      <c r="F97" s="4">
        <f t="shared" si="0"/>
        <v>0</v>
      </c>
    </row>
    <row r="98" spans="1:6" ht="15" thickBot="1" x14ac:dyDescent="0.4">
      <c r="A98" s="21" t="s">
        <v>52</v>
      </c>
      <c r="B98" s="8"/>
      <c r="C98" s="8"/>
      <c r="D98" s="9">
        <f>SUM(FIT_Other_Direct_Prem-FIT_Other_Dividends)</f>
        <v>0</v>
      </c>
      <c r="E98" s="1"/>
      <c r="F98" s="5">
        <f t="shared" si="0"/>
        <v>0</v>
      </c>
    </row>
    <row r="99" spans="1:6" x14ac:dyDescent="0.35">
      <c r="A99" s="60" t="s">
        <v>53</v>
      </c>
      <c r="B99" s="60"/>
      <c r="C99" s="60"/>
      <c r="D99" s="60"/>
      <c r="E99" s="60"/>
      <c r="F99" s="60"/>
    </row>
    <row r="100" spans="1:6" x14ac:dyDescent="0.35">
      <c r="A100" s="62"/>
      <c r="B100" s="62"/>
      <c r="C100" s="62"/>
      <c r="D100" s="62"/>
      <c r="E100" s="62"/>
      <c r="F100" s="62"/>
    </row>
    <row r="101" spans="1:6" ht="15" thickBot="1" x14ac:dyDescent="0.4">
      <c r="A101" s="61"/>
      <c r="B101" s="61"/>
      <c r="C101" s="61"/>
      <c r="D101" s="61"/>
      <c r="E101" s="61"/>
      <c r="F101" s="61"/>
    </row>
    <row r="102" spans="1:6" x14ac:dyDescent="0.35">
      <c r="A102" s="22">
        <v>21</v>
      </c>
      <c r="B102" s="56" t="s">
        <v>54</v>
      </c>
      <c r="C102" s="56"/>
      <c r="D102" s="56"/>
      <c r="E102" s="56"/>
      <c r="F102" s="23">
        <f>SUM(F89,F90,F91,F92,F93,F94,F95,F96,F97,F98)</f>
        <v>0</v>
      </c>
    </row>
    <row r="103" spans="1:6" x14ac:dyDescent="0.35">
      <c r="A103" s="11">
        <v>22</v>
      </c>
      <c r="B103" s="27" t="s">
        <v>23</v>
      </c>
      <c r="C103" s="27"/>
      <c r="D103" s="27"/>
      <c r="E103" s="27"/>
      <c r="F103" s="24">
        <v>3.7499999999999999E-3</v>
      </c>
    </row>
    <row r="104" spans="1:6" ht="30" customHeight="1" thickBot="1" x14ac:dyDescent="0.4">
      <c r="A104" s="12">
        <v>23</v>
      </c>
      <c r="B104" s="39" t="s">
        <v>72</v>
      </c>
      <c r="C104" s="39"/>
      <c r="D104" s="39"/>
      <c r="E104" s="39"/>
      <c r="F104" s="5">
        <f>ROUND(IF(SUM(F102*F103)&lt;0,0,SUM(F102*F103))*1,0)</f>
        <v>0</v>
      </c>
    </row>
    <row r="105" spans="1:6" ht="15" thickBot="1" x14ac:dyDescent="0.4"/>
    <row r="106" spans="1:6" x14ac:dyDescent="0.35">
      <c r="A106" s="57" t="s">
        <v>55</v>
      </c>
      <c r="B106" s="58"/>
      <c r="C106" s="58"/>
      <c r="D106" s="58"/>
      <c r="E106" s="58"/>
      <c r="F106" s="59"/>
    </row>
    <row r="107" spans="1:6" ht="45" customHeight="1" x14ac:dyDescent="0.35">
      <c r="A107" s="11">
        <v>24</v>
      </c>
      <c r="B107" s="27" t="s">
        <v>60</v>
      </c>
      <c r="C107" s="27"/>
      <c r="D107" s="27"/>
      <c r="E107" s="27"/>
      <c r="F107" s="3"/>
    </row>
    <row r="108" spans="1:6" x14ac:dyDescent="0.35">
      <c r="A108" s="11">
        <v>25</v>
      </c>
      <c r="B108" s="27" t="s">
        <v>56</v>
      </c>
      <c r="C108" s="27"/>
      <c r="D108" s="27"/>
      <c r="E108" s="27"/>
      <c r="F108" s="4">
        <v>200</v>
      </c>
    </row>
    <row r="109" spans="1:6" x14ac:dyDescent="0.35">
      <c r="A109" s="11">
        <v>26</v>
      </c>
      <c r="B109" s="27" t="s">
        <v>57</v>
      </c>
      <c r="C109" s="27"/>
      <c r="D109" s="27"/>
      <c r="E109" s="27"/>
      <c r="F109" s="3"/>
    </row>
    <row r="110" spans="1:6" x14ac:dyDescent="0.35">
      <c r="A110" s="11">
        <v>27</v>
      </c>
      <c r="B110" s="27" t="s">
        <v>58</v>
      </c>
      <c r="C110" s="27"/>
      <c r="D110" s="27"/>
      <c r="E110" s="27"/>
      <c r="F110" s="3"/>
    </row>
    <row r="111" spans="1:6" ht="15" thickBot="1" x14ac:dyDescent="0.4">
      <c r="A111" s="12">
        <v>28</v>
      </c>
      <c r="B111" s="39" t="s">
        <v>59</v>
      </c>
      <c r="C111" s="39"/>
      <c r="D111" s="39"/>
      <c r="E111" s="39"/>
      <c r="F111" s="5">
        <f>SUM(F107:F110)</f>
        <v>200</v>
      </c>
    </row>
    <row r="125" spans="1:6" ht="15" thickBot="1" x14ac:dyDescent="0.4"/>
    <row r="126" spans="1:6" x14ac:dyDescent="0.35">
      <c r="A126" s="57" t="s">
        <v>61</v>
      </c>
      <c r="B126" s="58"/>
      <c r="C126" s="58"/>
      <c r="D126" s="58"/>
      <c r="E126" s="58"/>
      <c r="F126" s="59"/>
    </row>
    <row r="127" spans="1:6" x14ac:dyDescent="0.35">
      <c r="A127" s="11">
        <v>29</v>
      </c>
      <c r="B127" s="27" t="s">
        <v>62</v>
      </c>
      <c r="C127" s="27"/>
      <c r="D127" s="27"/>
      <c r="E127" s="27"/>
      <c r="F127" s="4">
        <f>SUM(F52,F60,F68)</f>
        <v>0</v>
      </c>
    </row>
    <row r="128" spans="1:6" x14ac:dyDescent="0.35">
      <c r="A128" s="11">
        <v>30</v>
      </c>
      <c r="B128" s="27" t="s">
        <v>63</v>
      </c>
      <c r="C128" s="27"/>
      <c r="D128" s="27"/>
      <c r="E128" s="27"/>
      <c r="F128" s="4">
        <f>NE_FIRE_TAX_9</f>
        <v>0</v>
      </c>
    </row>
    <row r="129" spans="1:8" x14ac:dyDescent="0.35">
      <c r="A129" s="11">
        <v>31</v>
      </c>
      <c r="B129" s="27" t="s">
        <v>64</v>
      </c>
      <c r="C129" s="27"/>
      <c r="D129" s="27"/>
      <c r="E129" s="27"/>
      <c r="F129" s="4">
        <f>SUM(F107:F110)</f>
        <v>200</v>
      </c>
    </row>
    <row r="130" spans="1:8" x14ac:dyDescent="0.35">
      <c r="A130" s="11">
        <v>32</v>
      </c>
      <c r="B130" s="27" t="s">
        <v>65</v>
      </c>
      <c r="C130" s="27"/>
      <c r="D130" s="27"/>
      <c r="E130" s="27"/>
      <c r="F130" s="4">
        <f>SUM(F127:F129)</f>
        <v>200</v>
      </c>
    </row>
    <row r="131" spans="1:8" ht="30" customHeight="1" x14ac:dyDescent="0.35">
      <c r="A131" s="11">
        <v>33</v>
      </c>
      <c r="B131" s="27" t="s">
        <v>66</v>
      </c>
      <c r="C131" s="27"/>
      <c r="D131" s="27"/>
      <c r="E131" s="27"/>
      <c r="F131" s="3"/>
    </row>
    <row r="132" spans="1:8" x14ac:dyDescent="0.35">
      <c r="A132" s="11">
        <v>34</v>
      </c>
      <c r="B132" s="27" t="s">
        <v>67</v>
      </c>
      <c r="C132" s="27"/>
      <c r="D132" s="27"/>
      <c r="E132" s="27"/>
      <c r="F132" s="3"/>
      <c r="H132">
        <v>0</v>
      </c>
    </row>
    <row r="133" spans="1:8" x14ac:dyDescent="0.35">
      <c r="A133" s="11">
        <v>35</v>
      </c>
      <c r="B133" s="27" t="s">
        <v>68</v>
      </c>
      <c r="C133" s="27"/>
      <c r="D133" s="27"/>
      <c r="E133" s="27"/>
      <c r="F133" s="4">
        <f>SUM(F131:F132)</f>
        <v>0</v>
      </c>
      <c r="H133">
        <f>SUM(NE_TOTAL_TAX_14-Total_Prepayments)</f>
        <v>200</v>
      </c>
    </row>
    <row r="134" spans="1:8" ht="30" customHeight="1" x14ac:dyDescent="0.35">
      <c r="A134" s="11">
        <v>36</v>
      </c>
      <c r="B134" s="27" t="s">
        <v>69</v>
      </c>
      <c r="C134" s="27"/>
      <c r="D134" s="27"/>
      <c r="E134" s="27"/>
      <c r="F134" s="4">
        <f>ROUND(IF(SUM(NE_TOTAL_TAX_14-Total_Prepayments)&lt;0,0,SUM(NE_TOTAL_TAX_14-Total_Prepayments))*1,0)</f>
        <v>200</v>
      </c>
      <c r="H134">
        <f>SUM(Total_Prepayments-NE_TOTAL_TAX_14)</f>
        <v>-200</v>
      </c>
    </row>
    <row r="135" spans="1:8" ht="30" customHeight="1" x14ac:dyDescent="0.35">
      <c r="A135" s="11">
        <v>37</v>
      </c>
      <c r="B135" s="27" t="s">
        <v>77</v>
      </c>
      <c r="C135" s="27"/>
      <c r="D135" s="27"/>
      <c r="E135" s="27"/>
      <c r="F135" s="4">
        <f>MAX(H134,H132)</f>
        <v>0</v>
      </c>
    </row>
    <row r="136" spans="1:8" x14ac:dyDescent="0.35">
      <c r="A136" s="11">
        <v>38</v>
      </c>
      <c r="B136" s="27" t="s">
        <v>70</v>
      </c>
      <c r="C136" s="27"/>
      <c r="D136" s="27"/>
      <c r="E136" s="27"/>
      <c r="F136" s="3"/>
    </row>
    <row r="137" spans="1:8" ht="15" thickBot="1" x14ac:dyDescent="0.4">
      <c r="A137" s="12">
        <v>39</v>
      </c>
      <c r="B137" s="32" t="s">
        <v>81</v>
      </c>
      <c r="C137" s="32"/>
      <c r="D137" s="32"/>
      <c r="E137" s="32"/>
      <c r="F137" s="5">
        <f>SUM(Overpayment-TAX_OVERPAY_REFUND_REQUEST_24)</f>
        <v>0</v>
      </c>
    </row>
    <row r="139" spans="1:8" x14ac:dyDescent="0.35">
      <c r="F139" s="25" t="s">
        <v>82</v>
      </c>
    </row>
  </sheetData>
  <sheetProtection algorithmName="SHA-512" hashValue="nuwrnQvT+eh+kzromMYJdCqQJFBpcdvmRS2j66MjPKmBHYOG4coS731u9qRz5B802I87vurLSP2ZCA7J7GAIeA==" saltValue="V9Dpp945oG8oc7N4R69OOQ==" spinCount="100000" sheet="1" selectLockedCells="1"/>
  <dataConsolidate/>
  <mergeCells count="79">
    <mergeCell ref="B132:E132"/>
    <mergeCell ref="B131:E131"/>
    <mergeCell ref="B130:E130"/>
    <mergeCell ref="B137:E137"/>
    <mergeCell ref="B136:E136"/>
    <mergeCell ref="B135:E135"/>
    <mergeCell ref="B134:E134"/>
    <mergeCell ref="B133:E133"/>
    <mergeCell ref="A106:F106"/>
    <mergeCell ref="A99:F99"/>
    <mergeCell ref="A101:F101"/>
    <mergeCell ref="B129:E129"/>
    <mergeCell ref="B128:E128"/>
    <mergeCell ref="B127:E127"/>
    <mergeCell ref="A100:F100"/>
    <mergeCell ref="B111:E111"/>
    <mergeCell ref="B110:E110"/>
    <mergeCell ref="B109:E109"/>
    <mergeCell ref="B108:E108"/>
    <mergeCell ref="B107:E107"/>
    <mergeCell ref="A126:F126"/>
    <mergeCell ref="A62:F62"/>
    <mergeCell ref="B60:E60"/>
    <mergeCell ref="B104:E104"/>
    <mergeCell ref="B103:E103"/>
    <mergeCell ref="B102:E102"/>
    <mergeCell ref="A86:F86"/>
    <mergeCell ref="B63:E63"/>
    <mergeCell ref="B69:E69"/>
    <mergeCell ref="B68:E68"/>
    <mergeCell ref="B67:E67"/>
    <mergeCell ref="B66:E66"/>
    <mergeCell ref="B65:E65"/>
    <mergeCell ref="B64:E64"/>
    <mergeCell ref="D11:F11"/>
    <mergeCell ref="D18:F18"/>
    <mergeCell ref="D17:F17"/>
    <mergeCell ref="D16:F16"/>
    <mergeCell ref="A43:F43"/>
    <mergeCell ref="A41:F42"/>
    <mergeCell ref="A11:C11"/>
    <mergeCell ref="B59:E59"/>
    <mergeCell ref="B58:E58"/>
    <mergeCell ref="B57:E57"/>
    <mergeCell ref="B56:E56"/>
    <mergeCell ref="D12:F12"/>
    <mergeCell ref="B55:E55"/>
    <mergeCell ref="A12:C12"/>
    <mergeCell ref="A18:C18"/>
    <mergeCell ref="A17:C17"/>
    <mergeCell ref="A16:C16"/>
    <mergeCell ref="A15:C15"/>
    <mergeCell ref="A14:C14"/>
    <mergeCell ref="D13:F13"/>
    <mergeCell ref="A13:C13"/>
    <mergeCell ref="D15:F15"/>
    <mergeCell ref="D14:F14"/>
    <mergeCell ref="A1:F1"/>
    <mergeCell ref="A8:F8"/>
    <mergeCell ref="A10:C10"/>
    <mergeCell ref="A9:C9"/>
    <mergeCell ref="A5:F5"/>
    <mergeCell ref="A3:F3"/>
    <mergeCell ref="A2:F2"/>
    <mergeCell ref="D10:F10"/>
    <mergeCell ref="D9:F9"/>
    <mergeCell ref="B46:E46"/>
    <mergeCell ref="A45:F45"/>
    <mergeCell ref="A54:F54"/>
    <mergeCell ref="A19:C19"/>
    <mergeCell ref="A22:C22"/>
    <mergeCell ref="D22:F22"/>
    <mergeCell ref="D19:F19"/>
    <mergeCell ref="B52:E52"/>
    <mergeCell ref="B51:E51"/>
    <mergeCell ref="B50:E50"/>
    <mergeCell ref="B49:E49"/>
    <mergeCell ref="B48:E48"/>
    <mergeCell ref="B47:E47"/>
  </mergeCells>
  <dataValidations count="6">
    <dataValidation type="whole" allowBlank="1" showInputMessage="1" showErrorMessage="1" errorTitle="Whole Number" error="The number entered is not a whole number.  Please round to the nearest dollar amount." sqref="F46:F49 F55:F57 F63:F65 B89:C98 F107 F109:F110 F131:F132 F136" xr:uid="{00000000-0002-0000-0000-000000000000}">
      <formula1>-1000000000</formula1>
      <formula2>1000000000</formula2>
    </dataValidation>
    <dataValidation type="textLength" operator="equal" allowBlank="1" showInputMessage="1" showErrorMessage="1" errorTitle="NAIC Number" error="The NAIC number contains five characters" sqref="D9:F9" xr:uid="{00000000-0002-0000-0000-000001000000}">
      <formula1>5</formula1>
    </dataValidation>
    <dataValidation type="textLength" operator="lessThanOrEqual" allowBlank="1" showInputMessage="1" showErrorMessage="1" errorTitle="Federal Tax I.D. Number" error="The FEIN should be entered in the following format XX-XXXXXXX." sqref="D12:F12" xr:uid="{00000000-0002-0000-0000-000002000000}">
      <formula1>10</formula1>
    </dataValidation>
    <dataValidation type="textLength" operator="lessThanOrEqual" allowBlank="1" showInputMessage="1" showErrorMessage="1" errorTitle="Telephone" error="Telephone should be entered as a direct number without an extension." sqref="D13:F13" xr:uid="{00000000-0002-0000-0000-000003000000}">
      <formula1>13</formula1>
    </dataValidation>
    <dataValidation type="textLength" operator="equal" allowBlank="1" showInputMessage="1" showErrorMessage="1" errorTitle="State" error="The state should be entered as the state abbreviation." sqref="D17:F17" xr:uid="{00000000-0002-0000-0000-000004000000}">
      <formula1>2</formula1>
    </dataValidation>
    <dataValidation type="textLength" operator="equal" allowBlank="1" showInputMessage="1" showErrorMessage="1" errorTitle="Zip Code" error="Zip code should be entered as a five character valid, U.S.P.S. zip code." sqref="D18:F18" xr:uid="{00000000-0002-0000-0000-000005000000}">
      <formula1>5</formula1>
    </dataValidation>
  </dataValidations>
  <pageMargins left="0.5" right="0.5" top="0.5" bottom="0.5" header="0.3" footer="0.3"/>
  <pageSetup orientation="portrait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9e15a3-223f-4584-afb1-1dbe0b3878fa" xsi:nil="true"/>
    <lcf76f155ced4ddcb4097134ff3c332f xmlns="0c0a90e6-e41b-4ab7-99c8-c94455793e26">
      <Terms xmlns="http://schemas.microsoft.com/office/infopath/2007/PartnerControls"/>
    </lcf76f155ced4ddcb4097134ff3c332f>
    <_Flow_SignoffStatus xmlns="0c0a90e6-e41b-4ab7-99c8-c94455793e2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31A8C69AB2D548A863655BB1040AAC" ma:contentTypeVersion="18" ma:contentTypeDescription="Create a new document." ma:contentTypeScope="" ma:versionID="a2c78c0db802555a1e0383c316de8bc0">
  <xsd:schema xmlns:xsd="http://www.w3.org/2001/XMLSchema" xmlns:xs="http://www.w3.org/2001/XMLSchema" xmlns:p="http://schemas.microsoft.com/office/2006/metadata/properties" xmlns:ns2="0c0a90e6-e41b-4ab7-99c8-c94455793e26" xmlns:ns3="f933e4e2-b1ab-4be3-bd5b-27fe7816f9f4" xmlns:ns4="3c9e15a3-223f-4584-afb1-1dbe0b3878fa" targetNamespace="http://schemas.microsoft.com/office/2006/metadata/properties" ma:root="true" ma:fieldsID="2545665ac22451f7c01b596c7857c5e1" ns2:_="" ns3:_="" ns4:_="">
    <xsd:import namespace="0c0a90e6-e41b-4ab7-99c8-c94455793e26"/>
    <xsd:import namespace="f933e4e2-b1ab-4be3-bd5b-27fe7816f9f4"/>
    <xsd:import namespace="3c9e15a3-223f-4584-afb1-1dbe0b3878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a90e6-e41b-4ab7-99c8-c94455793e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c28e0220-fee2-4e32-9192-0559fdf47d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33e4e2-b1ab-4be3-bd5b-27fe7816f9f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e15a3-223f-4584-afb1-1dbe0b3878fa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438fc2d7-2be3-4382-b2d4-b09d266d4874}" ma:internalName="TaxCatchAll" ma:showField="CatchAllData" ma:web="f933e4e2-b1ab-4be3-bd5b-27fe7816f9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AE18A7-4720-4F00-8F47-7585FC7862FE}">
  <ds:schemaRefs>
    <ds:schemaRef ds:uri="http://schemas.microsoft.com/office/2006/metadata/properties"/>
    <ds:schemaRef ds:uri="http://schemas.microsoft.com/office/infopath/2007/PartnerControls"/>
    <ds:schemaRef ds:uri="3c9e15a3-223f-4584-afb1-1dbe0b3878fa"/>
    <ds:schemaRef ds:uri="0c0a90e6-e41b-4ab7-99c8-c94455793e26"/>
  </ds:schemaRefs>
</ds:datastoreItem>
</file>

<file path=customXml/itemProps2.xml><?xml version="1.0" encoding="utf-8"?>
<ds:datastoreItem xmlns:ds="http://schemas.openxmlformats.org/officeDocument/2006/customXml" ds:itemID="{2DD626B4-142E-4DDA-9DBD-5EF13A4B2E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0a90e6-e41b-4ab7-99c8-c94455793e26"/>
    <ds:schemaRef ds:uri="f933e4e2-b1ab-4be3-bd5b-27fe7816f9f4"/>
    <ds:schemaRef ds:uri="3c9e15a3-223f-4584-afb1-1dbe0b3878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749432-2832-46D2-8BA4-7742C9FF7A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102</vt:i4>
      </vt:variant>
    </vt:vector>
  </HeadingPairs>
  <TitlesOfParts>
    <vt:vector size="103" baseType="lpstr">
      <vt:lpstr>Sheet1</vt:lpstr>
      <vt:lpstr>AOP_NE_Dividends_Paid</vt:lpstr>
      <vt:lpstr>AOP_NE_OPH_Prem</vt:lpstr>
      <vt:lpstr>AOP_NE_Prem</vt:lpstr>
      <vt:lpstr>AOP_NE_Tax</vt:lpstr>
      <vt:lpstr>AOP_NE_Tax_rate</vt:lpstr>
      <vt:lpstr>AOP_NE_Taxable_Prem</vt:lpstr>
      <vt:lpstr>City</vt:lpstr>
      <vt:lpstr>Company_Name</vt:lpstr>
      <vt:lpstr>Contact_Person</vt:lpstr>
      <vt:lpstr>CURRENT_YEAR_CREDIT_BALANCE_25</vt:lpstr>
      <vt:lpstr>Email_Address</vt:lpstr>
      <vt:lpstr>Federal_Tax_ID_Number</vt:lpstr>
      <vt:lpstr>FEE_NE_Other_fee</vt:lpstr>
      <vt:lpstr>FEES_NE_Filing_annual</vt:lpstr>
      <vt:lpstr>FEES_NE_Renewal</vt:lpstr>
      <vt:lpstr>FIT_Aircraft_Direct_Prem</vt:lpstr>
      <vt:lpstr>FIT_Aircraft_Dividends</vt:lpstr>
      <vt:lpstr>FIT_Aircraft_NE_Fire_Tax_Prem</vt:lpstr>
      <vt:lpstr>FIT_Aircraft_NE_Percent</vt:lpstr>
      <vt:lpstr>FIT_Aircraft_Net_Direct_Prem</vt:lpstr>
      <vt:lpstr>FIT_Auto_Direct_Prem</vt:lpstr>
      <vt:lpstr>FIT_Auto_Dividends</vt:lpstr>
      <vt:lpstr>FIT_Auto_NE_Fire_Tax_Prem</vt:lpstr>
      <vt:lpstr>FIT_Auto_NE_Percent</vt:lpstr>
      <vt:lpstr>FIT_Auto_Net_Direct_Prem</vt:lpstr>
      <vt:lpstr>FIT_Commercial_Direct_Prem</vt:lpstr>
      <vt:lpstr>FIT_Commercial_Dividends</vt:lpstr>
      <vt:lpstr>FIT_Commercial_NE_Fire_Tax_Prem</vt:lpstr>
      <vt:lpstr>FIT_Commercial_NE_Percent</vt:lpstr>
      <vt:lpstr>FIT_Commercial_Net_Direct_Prem</vt:lpstr>
      <vt:lpstr>FIT_Crop_Direct_Prem</vt:lpstr>
      <vt:lpstr>FIT_Crop_Dividends</vt:lpstr>
      <vt:lpstr>FIT_Crop_NE_Fire_Tax_Prem</vt:lpstr>
      <vt:lpstr>FIT_Crop_NE_Percent</vt:lpstr>
      <vt:lpstr>FIT_Crop_Net_Direct_Prem</vt:lpstr>
      <vt:lpstr>FIT_Farmowners_Direct_Prem</vt:lpstr>
      <vt:lpstr>FIT_Farmowners_Dividends</vt:lpstr>
      <vt:lpstr>FIT_Farmowners_NE_Fire_Tax_Prem</vt:lpstr>
      <vt:lpstr>FIT_Farmowners_NE_Percent</vt:lpstr>
      <vt:lpstr>FIT_Farmowners_Net_Direct_Prem</vt:lpstr>
      <vt:lpstr>FIT_Fire_Direct_Prem</vt:lpstr>
      <vt:lpstr>FIT_Fire_Dividends</vt:lpstr>
      <vt:lpstr>FIT_Fire_NE_Fire_Tax_Prem</vt:lpstr>
      <vt:lpstr>FIT_Fire_NE_Percent</vt:lpstr>
      <vt:lpstr>FIT_Fire_Net_Direct_Prem</vt:lpstr>
      <vt:lpstr>FIT_Homeowners_Direct_Prem</vt:lpstr>
      <vt:lpstr>FIT_Homeowners_Dividends</vt:lpstr>
      <vt:lpstr>FIT_Homeowners_NE_Fire_Tax_Prem</vt:lpstr>
      <vt:lpstr>FIT_Homeowners_NE_Percent</vt:lpstr>
      <vt:lpstr>FIT_Homeowners_Net_Direct_Prem</vt:lpstr>
      <vt:lpstr>FIT_Inland_Direct_Prem</vt:lpstr>
      <vt:lpstr>FIT_Inland_Dividends</vt:lpstr>
      <vt:lpstr>FIT_Inland_NE_Fire_Tax_Prem</vt:lpstr>
      <vt:lpstr>FIT_Inland_NE_Percent</vt:lpstr>
      <vt:lpstr>FIT_Inland_Net_Direct_Prem</vt:lpstr>
      <vt:lpstr>FIT_NE_tax_rate</vt:lpstr>
      <vt:lpstr>FIT_NE_Taxable_Prem</vt:lpstr>
      <vt:lpstr>FIT_Ocean_Direct_Prem</vt:lpstr>
      <vt:lpstr>FIT_Ocean_Dividends</vt:lpstr>
      <vt:lpstr>FIT_Ocean_NE_Fire_Tax_Prem</vt:lpstr>
      <vt:lpstr>FIT_Ocean_NE_Percent</vt:lpstr>
      <vt:lpstr>FIT_Ocean_Net_Direct_Prem</vt:lpstr>
      <vt:lpstr>FIT_Other_Direct_Prem</vt:lpstr>
      <vt:lpstr>FIT_Other_Dividends</vt:lpstr>
      <vt:lpstr>FIT_Other_NE_Fire_Tax_Prem</vt:lpstr>
      <vt:lpstr>FIT_Other_NE_Percent</vt:lpstr>
      <vt:lpstr>FIT_Other_Net_Direct_Prem</vt:lpstr>
      <vt:lpstr>GRP_AH_NE_Credit_Prem</vt:lpstr>
      <vt:lpstr>GRP_AH_NE_Dividends_paid</vt:lpstr>
      <vt:lpstr>GRP_AH_NE_OPH_Prem</vt:lpstr>
      <vt:lpstr>GRP_AH_NE_Prem</vt:lpstr>
      <vt:lpstr>GRP_AH_NE_Tax</vt:lpstr>
      <vt:lpstr>GRP_AH_NE_Tax_rate</vt:lpstr>
      <vt:lpstr>GRP_AH_NE_Taxable_Prem</vt:lpstr>
      <vt:lpstr>IN_AH_NE_Dividends_Paid</vt:lpstr>
      <vt:lpstr>IN_AH_NE_OPH_Prem</vt:lpstr>
      <vt:lpstr>IN_AH_NE_Prem</vt:lpstr>
      <vt:lpstr>IN_AH_NE_Tax</vt:lpstr>
      <vt:lpstr>IN_AH_NE_Tax_rate</vt:lpstr>
      <vt:lpstr>IN_AH_NE_Taxable_Prem</vt:lpstr>
      <vt:lpstr>NAIC_Number</vt:lpstr>
      <vt:lpstr>NE_FEE_12</vt:lpstr>
      <vt:lpstr>NE_FEE_12_1</vt:lpstr>
      <vt:lpstr>NE_FIRE_TAX_9</vt:lpstr>
      <vt:lpstr>NE_FIRE_TAX_9_1</vt:lpstr>
      <vt:lpstr>NE_FRAUD_SURCHARGE_43</vt:lpstr>
      <vt:lpstr>NE_TAX_AFTER_DED_8</vt:lpstr>
      <vt:lpstr>NE_TAX_AFTER_DED_8_1</vt:lpstr>
      <vt:lpstr>NE_TOTAL_TAX_14</vt:lpstr>
      <vt:lpstr>Organized_Under_the_Laws_of</vt:lpstr>
      <vt:lpstr>Overpayment</vt:lpstr>
      <vt:lpstr>PREPAYMENTS_APPLIED_22</vt:lpstr>
      <vt:lpstr>State</vt:lpstr>
      <vt:lpstr>Street_Address_1</vt:lpstr>
      <vt:lpstr>SUSPENSE_ACCT_PAYMENT_31</vt:lpstr>
      <vt:lpstr>TAX_OVERPAY_REFUND_REQUEST_24</vt:lpstr>
      <vt:lpstr>Telephone</vt:lpstr>
      <vt:lpstr>Total_Prepayments</vt:lpstr>
      <vt:lpstr>TYPE_OF_INSURER</vt:lpstr>
      <vt:lpstr>UNAPPLIED_CREDIT_BALANCE_23</vt:lpstr>
      <vt:lpstr>version</vt:lpstr>
      <vt:lpstr>Zip_Code</vt:lpstr>
    </vt:vector>
  </TitlesOfParts>
  <Company>NAIC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Woltkamp, Brandy</dc:creator>
  <cp:lastModifiedBy>Robinette, Kristen</cp:lastModifiedBy>
  <cp:lastPrinted>2013-08-21T15:06:11Z</cp:lastPrinted>
  <dcterms:created xsi:type="dcterms:W3CDTF">2013-08-21T15:05:27Z</dcterms:created>
  <dcterms:modified xsi:type="dcterms:W3CDTF">2025-10-10T19:44:51Z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0x0101006531A8C69AB2D548A863655BB1040AAC</vt:lpwstr>
  </property>
  <property fmtid="{D5CDD505-2E9C-101B-9397-08002B2CF9AE}" pid="3" name="MediaServiceImageTags">
    <vt:lpwstr/>
  </property>
</Properties>
</file>