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tuarial\Rate Review Health\Medicare Supplement Plans\Rate Review Templates, Compliance Manual, Material\"/>
    </mc:Choice>
  </mc:AlternateContent>
  <xr:revisionPtr revIDLastSave="0" documentId="13_ncr:1_{9552D977-2C46-45B2-BB06-B3B45970CE2B}" xr6:coauthVersionLast="47" xr6:coauthVersionMax="47" xr10:uidLastSave="{00000000-0000-0000-0000-000000000000}"/>
  <bookViews>
    <workbookView xWindow="-108" yWindow="-108" windowWidth="23256" windowHeight="12576" xr2:uid="{B95F8B2C-ADA2-4B80-9842-72B84B1D54FB}"/>
  </bookViews>
  <sheets>
    <sheet name="Member Cohort" sheetId="1" r:id="rId1"/>
    <sheet name="Premium Coh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" l="1"/>
  <c r="H12" i="1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O11" i="2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F12" i="2"/>
  <c r="C11" i="2"/>
  <c r="C12" i="2"/>
  <c r="C13" i="2"/>
  <c r="F13" i="1"/>
  <c r="F1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E12" i="1"/>
  <c r="L12" i="1"/>
  <c r="O12" i="1"/>
  <c r="I13" i="1"/>
  <c r="L13" i="1"/>
  <c r="O13" i="1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12" i="2"/>
  <c r="H11" i="2"/>
  <c r="E14" i="1"/>
  <c r="F15" i="1"/>
  <c r="E13" i="1"/>
  <c r="C33" i="1"/>
  <c r="I14" i="1"/>
  <c r="H14" i="1"/>
  <c r="H13" i="1"/>
  <c r="I13" i="2"/>
  <c r="H12" i="2"/>
  <c r="C32" i="2"/>
  <c r="E15" i="1"/>
  <c r="F16" i="1"/>
  <c r="I15" i="1"/>
  <c r="I16" i="1"/>
  <c r="L14" i="1"/>
  <c r="O14" i="1"/>
  <c r="H13" i="2"/>
  <c r="I14" i="2"/>
  <c r="E16" i="1"/>
  <c r="F17" i="1"/>
  <c r="H15" i="1"/>
  <c r="L15" i="1"/>
  <c r="O15" i="1"/>
  <c r="I15" i="2"/>
  <c r="H14" i="2"/>
  <c r="F18" i="1"/>
  <c r="E17" i="1"/>
  <c r="L16" i="1"/>
  <c r="O16" i="1"/>
  <c r="I17" i="1"/>
  <c r="H16" i="1"/>
  <c r="H15" i="2"/>
  <c r="I16" i="2"/>
  <c r="L17" i="1"/>
  <c r="O17" i="1"/>
  <c r="H17" i="1"/>
  <c r="I18" i="1"/>
  <c r="E18" i="1"/>
  <c r="F19" i="1"/>
  <c r="H16" i="2"/>
  <c r="I17" i="2"/>
  <c r="E19" i="1"/>
  <c r="F20" i="1"/>
  <c r="L18" i="1"/>
  <c r="O18" i="1"/>
  <c r="I19" i="1"/>
  <c r="H18" i="1"/>
  <c r="H17" i="2"/>
  <c r="I18" i="2"/>
  <c r="L19" i="1"/>
  <c r="O19" i="1"/>
  <c r="I20" i="1"/>
  <c r="H19" i="1"/>
  <c r="E20" i="1"/>
  <c r="F21" i="1"/>
  <c r="I19" i="2"/>
  <c r="H18" i="2"/>
  <c r="E21" i="1"/>
  <c r="F22" i="1"/>
  <c r="L20" i="1"/>
  <c r="O20" i="1"/>
  <c r="H20" i="1"/>
  <c r="I21" i="1"/>
  <c r="H19" i="2"/>
  <c r="I20" i="2"/>
  <c r="L21" i="1"/>
  <c r="O21" i="1"/>
  <c r="I22" i="1"/>
  <c r="H21" i="1"/>
  <c r="E22" i="1"/>
  <c r="F23" i="1"/>
  <c r="H20" i="2"/>
  <c r="I21" i="2"/>
  <c r="E23" i="1"/>
  <c r="F24" i="1"/>
  <c r="L22" i="1"/>
  <c r="O22" i="1"/>
  <c r="H22" i="1"/>
  <c r="I23" i="1"/>
  <c r="H21" i="2"/>
  <c r="I22" i="2"/>
  <c r="L23" i="1"/>
  <c r="O23" i="1"/>
  <c r="H23" i="1"/>
  <c r="I24" i="1"/>
  <c r="E24" i="1"/>
  <c r="F25" i="1"/>
  <c r="I23" i="2"/>
  <c r="H22" i="2"/>
  <c r="E25" i="1"/>
  <c r="F26" i="1"/>
  <c r="L24" i="1"/>
  <c r="O24" i="1"/>
  <c r="H24" i="1"/>
  <c r="I25" i="1"/>
  <c r="H23" i="2"/>
  <c r="I24" i="2"/>
  <c r="F27" i="1"/>
  <c r="E26" i="1"/>
  <c r="L25" i="1"/>
  <c r="O25" i="1"/>
  <c r="I26" i="1"/>
  <c r="H25" i="1"/>
  <c r="I25" i="2"/>
  <c r="H24" i="2"/>
  <c r="L26" i="1"/>
  <c r="O26" i="1"/>
  <c r="I27" i="1"/>
  <c r="H26" i="1"/>
  <c r="F28" i="1"/>
  <c r="E27" i="1"/>
  <c r="H25" i="2"/>
  <c r="I26" i="2"/>
  <c r="L27" i="1"/>
  <c r="O27" i="1"/>
  <c r="H27" i="1"/>
  <c r="I28" i="1"/>
  <c r="E28" i="1"/>
  <c r="F29" i="1"/>
  <c r="I27" i="2"/>
  <c r="H26" i="2"/>
  <c r="L28" i="1"/>
  <c r="O28" i="1"/>
  <c r="I29" i="1"/>
  <c r="H28" i="1"/>
  <c r="E29" i="1"/>
  <c r="F30" i="1"/>
  <c r="H27" i="2"/>
  <c r="I28" i="2"/>
  <c r="F31" i="1"/>
  <c r="E30" i="1"/>
  <c r="L29" i="1"/>
  <c r="O29" i="1"/>
  <c r="I30" i="1"/>
  <c r="H29" i="1"/>
  <c r="H28" i="2"/>
  <c r="I29" i="2"/>
  <c r="L30" i="1"/>
  <c r="O30" i="1"/>
  <c r="I31" i="1"/>
  <c r="H30" i="1"/>
  <c r="E31" i="1"/>
  <c r="E33" i="1"/>
  <c r="N33" i="1"/>
  <c r="F33" i="1"/>
  <c r="H29" i="2"/>
  <c r="I30" i="2"/>
  <c r="L31" i="1"/>
  <c r="O31" i="1"/>
  <c r="O33" i="1"/>
  <c r="H31" i="1"/>
  <c r="H33" i="1"/>
  <c r="I33" i="1"/>
  <c r="L33" i="1"/>
  <c r="H30" i="2"/>
  <c r="H32" i="2"/>
  <c r="I32" i="2"/>
  <c r="F13" i="2"/>
  <c r="L13" i="2"/>
  <c r="O13" i="2"/>
  <c r="E12" i="2"/>
  <c r="L12" i="2"/>
  <c r="O12" i="2"/>
  <c r="F14" i="2"/>
  <c r="L14" i="2"/>
  <c r="O14" i="2"/>
  <c r="E13" i="2"/>
  <c r="F15" i="2"/>
  <c r="E14" i="2"/>
  <c r="F16" i="2"/>
  <c r="E15" i="2"/>
  <c r="L15" i="2"/>
  <c r="O15" i="2"/>
  <c r="L16" i="2"/>
  <c r="O16" i="2"/>
  <c r="E16" i="2"/>
  <c r="F17" i="2"/>
  <c r="F18" i="2"/>
  <c r="L17" i="2"/>
  <c r="O17" i="2"/>
  <c r="E17" i="2"/>
  <c r="F19" i="2"/>
  <c r="L18" i="2"/>
  <c r="O18" i="2"/>
  <c r="E18" i="2"/>
  <c r="L19" i="2"/>
  <c r="O19" i="2"/>
  <c r="E19" i="2"/>
  <c r="F20" i="2"/>
  <c r="L20" i="2"/>
  <c r="O20" i="2"/>
  <c r="E20" i="2"/>
  <c r="F21" i="2"/>
  <c r="E21" i="2"/>
  <c r="L21" i="2"/>
  <c r="O21" i="2"/>
  <c r="F22" i="2"/>
  <c r="L22" i="2"/>
  <c r="O22" i="2"/>
  <c r="F23" i="2"/>
  <c r="E22" i="2"/>
  <c r="E23" i="2"/>
  <c r="F24" i="2"/>
  <c r="L23" i="2"/>
  <c r="O23" i="2"/>
  <c r="E24" i="2"/>
  <c r="L24" i="2"/>
  <c r="O24" i="2"/>
  <c r="F25" i="2"/>
  <c r="F26" i="2"/>
  <c r="L25" i="2"/>
  <c r="O25" i="2"/>
  <c r="E25" i="2"/>
  <c r="F27" i="2"/>
  <c r="E26" i="2"/>
  <c r="L26" i="2"/>
  <c r="O26" i="2"/>
  <c r="E27" i="2"/>
  <c r="L27" i="2"/>
  <c r="O27" i="2"/>
  <c r="F28" i="2"/>
  <c r="L28" i="2"/>
  <c r="O28" i="2"/>
  <c r="F29" i="2"/>
  <c r="E28" i="2"/>
  <c r="E29" i="2"/>
  <c r="F30" i="2"/>
  <c r="L29" i="2"/>
  <c r="O29" i="2"/>
  <c r="L30" i="2"/>
  <c r="O30" i="2"/>
  <c r="O32" i="2"/>
  <c r="E30" i="2"/>
  <c r="E32" i="2"/>
  <c r="F32" i="2"/>
  <c r="L32" i="2"/>
  <c r="N32" i="2"/>
</calcChain>
</file>

<file path=xl/sharedStrings.xml><?xml version="1.0" encoding="utf-8"?>
<sst xmlns="http://schemas.openxmlformats.org/spreadsheetml/2006/main" count="96" uniqueCount="43">
  <si>
    <t>Year</t>
  </si>
  <si>
    <t>Members</t>
  </si>
  <si>
    <t>Premium</t>
  </si>
  <si>
    <t>Trend</t>
  </si>
  <si>
    <t>Lapse</t>
  </si>
  <si>
    <t>Rate</t>
  </si>
  <si>
    <t>Claims</t>
  </si>
  <si>
    <t>Claim</t>
  </si>
  <si>
    <t>UW</t>
  </si>
  <si>
    <t>Wear-Off</t>
  </si>
  <si>
    <t>Loss</t>
  </si>
  <si>
    <t>Ratio</t>
  </si>
  <si>
    <t>All Years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</si>
  <si>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</si>
  <si>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</si>
  <si>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</si>
  <si>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</si>
  <si>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</si>
  <si>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</si>
  <si>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</si>
  <si>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</si>
  <si>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</si>
  <si>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</si>
  <si>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</si>
  <si>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Duration /</t>
  </si>
  <si>
    <t>The Lifetime Loss Ratio in Cell L32 should tie to your filed Target LT LR</t>
  </si>
  <si>
    <t>Durational Loss Ratio Exhibit - Member Cohort Development</t>
  </si>
  <si>
    <t>Durational Loss Ratio Exhibit - Premium Cohort Development</t>
  </si>
  <si>
    <t>Retention</t>
  </si>
  <si>
    <t>(12)</t>
  </si>
  <si>
    <t>(13)</t>
  </si>
  <si>
    <t>Combined</t>
  </si>
  <si>
    <t>Commissions</t>
  </si>
  <si>
    <t>Expenses</t>
  </si>
  <si>
    <t>Other</t>
  </si>
  <si>
    <t>(14)</t>
  </si>
  <si>
    <t>(15)</t>
  </si>
  <si>
    <t>Non-Profit</t>
  </si>
  <si>
    <t>PMPY</t>
  </si>
  <si>
    <t>The starting claim Per Member Per Year (PMPY) in column (8), cell i11, must tie to your starting claim pmpy development for year 1.</t>
  </si>
  <si>
    <t>Issuer Modifiable Section Columns (12) through (15)</t>
  </si>
  <si>
    <t>Columns (12) to (15) contain info that the Department wants demonstrated, but the Issuer may modify this section to meet their own model ==&gt;</t>
  </si>
  <si>
    <t>Nebraska DOI Medicare Supllement New Business:  Effective 1/2/2024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</si>
</sst>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A86A-ADAB-41A3-B9C9-EF13CFB6F935}">
  <sheetPr>
    <pageSetUpPr fitToPage="1"/>
  </sheetPr>
  <dimension ref="B1:R48"/>
  <sheetViews>
    <sheetView tabSelected="1" workbookViewId="0">
      <selection activeCell="B1" sqref="B1"/>
    </sheetView>
  </sheetViews>
  <sheetFormatPr defaultRowHeight="14.4" x14ac:dyDescent="0.3"/>
  <cols>
    <col min="1" max="1" width="2.5546875" customWidth="1"/>
    <col min="2" max="2" width="10.6640625" customWidth="1"/>
    <col min="3" max="4" width="10.33203125" customWidth="1"/>
    <col min="5" max="5" width="13.21875" customWidth="1"/>
    <col min="6" max="6" width="11.21875" customWidth="1"/>
    <col min="7" max="7" width="9.77734375" customWidth="1"/>
    <col min="8" max="8" width="13.77734375" customWidth="1"/>
    <col min="9" max="9" width="11.33203125" customWidth="1"/>
    <col min="11" max="11" width="10.5546875" customWidth="1"/>
    <col min="12" max="12" width="9.21875" customWidth="1"/>
    <col min="13" max="13" width="3.88671875" customWidth="1"/>
    <col min="14" max="14" width="12.109375" customWidth="1"/>
    <col min="15" max="15" width="12.21875" customWidth="1"/>
    <col min="16" max="16" width="4.33203125" customWidth="1"/>
    <col min="17" max="17" width="12.21875" customWidth="1"/>
    <col min="18" max="18" width="8.6640625" bestFit="1" customWidth="1"/>
  </cols>
  <sheetData>
    <row r="1" spans="2:18" x14ac:dyDescent="0.3">
      <c r="B1" s="5" t="s">
        <v>42</v>
      </c>
      <c r="C1" s="5"/>
      <c r="D1" s="5"/>
    </row>
    <row r="2" spans="2:18" x14ac:dyDescent="0.3">
      <c r="B2" s="5" t="s">
        <v>26</v>
      </c>
      <c r="C2" s="5"/>
      <c r="D2" s="5"/>
    </row>
    <row r="3" spans="2:18" x14ac:dyDescent="0.3">
      <c r="C3" s="5"/>
      <c r="D3" s="5"/>
    </row>
    <row r="4" spans="2:18" x14ac:dyDescent="0.3">
      <c r="B4" s="5" t="s">
        <v>39</v>
      </c>
      <c r="C4" s="5"/>
      <c r="D4" s="5"/>
    </row>
    <row r="5" spans="2:18" x14ac:dyDescent="0.3">
      <c r="B5" s="5" t="s">
        <v>25</v>
      </c>
      <c r="C5" s="5"/>
      <c r="D5" s="5"/>
    </row>
    <row r="6" spans="2:18" x14ac:dyDescent="0.3">
      <c r="B6" s="5" t="s">
        <v>41</v>
      </c>
      <c r="C6" s="5"/>
      <c r="D6" s="5"/>
      <c r="N6" s="18" t="s">
        <v>40</v>
      </c>
      <c r="O6" s="19"/>
      <c r="P6" s="19"/>
      <c r="Q6" s="19"/>
      <c r="R6" s="20"/>
    </row>
    <row r="7" spans="2:18" x14ac:dyDescent="0.3">
      <c r="N7" s="21"/>
      <c r="O7" s="22"/>
      <c r="P7" s="22"/>
      <c r="Q7" s="22"/>
      <c r="R7" s="23"/>
    </row>
    <row r="8" spans="2:18" x14ac:dyDescent="0.3">
      <c r="B8" s="5"/>
      <c r="C8" s="5"/>
      <c r="D8" s="5"/>
      <c r="N8" s="21"/>
      <c r="O8" s="22"/>
      <c r="P8" s="22"/>
      <c r="Q8" s="22"/>
      <c r="R8" s="23"/>
    </row>
    <row r="9" spans="2:18" x14ac:dyDescent="0.3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N9" s="24" t="s">
        <v>29</v>
      </c>
      <c r="O9" s="25" t="s">
        <v>30</v>
      </c>
      <c r="P9" s="22"/>
      <c r="Q9" s="25" t="s">
        <v>35</v>
      </c>
      <c r="R9" s="26" t="s">
        <v>36</v>
      </c>
    </row>
    <row r="10" spans="2:18" x14ac:dyDescent="0.3">
      <c r="B10" s="6" t="s">
        <v>24</v>
      </c>
      <c r="C10" s="6"/>
      <c r="D10" s="6" t="s">
        <v>4</v>
      </c>
      <c r="E10" s="6"/>
      <c r="F10" s="6" t="s">
        <v>2</v>
      </c>
      <c r="G10" s="6" t="s">
        <v>2</v>
      </c>
      <c r="H10" s="6"/>
      <c r="I10" s="6" t="s">
        <v>6</v>
      </c>
      <c r="J10" s="6" t="s">
        <v>7</v>
      </c>
      <c r="K10" s="6" t="s">
        <v>8</v>
      </c>
      <c r="L10" s="6" t="s">
        <v>10</v>
      </c>
      <c r="N10" s="27" t="s">
        <v>37</v>
      </c>
      <c r="O10" s="28" t="s">
        <v>31</v>
      </c>
      <c r="P10" s="22"/>
      <c r="Q10" s="22"/>
      <c r="R10" s="29" t="s">
        <v>34</v>
      </c>
    </row>
    <row r="11" spans="2:18" x14ac:dyDescent="0.3">
      <c r="B11" s="7" t="s">
        <v>0</v>
      </c>
      <c r="C11" s="7" t="s">
        <v>1</v>
      </c>
      <c r="D11" s="7" t="s">
        <v>5</v>
      </c>
      <c r="E11" s="7" t="s">
        <v>2</v>
      </c>
      <c r="F11" s="7" t="s">
        <v>38</v>
      </c>
      <c r="G11" s="7" t="s">
        <v>3</v>
      </c>
      <c r="H11" s="7" t="s">
        <v>6</v>
      </c>
      <c r="I11" s="7" t="s">
        <v>38</v>
      </c>
      <c r="J11" s="7" t="s">
        <v>3</v>
      </c>
      <c r="K11" s="7" t="s">
        <v>9</v>
      </c>
      <c r="L11" s="7" t="s">
        <v>11</v>
      </c>
      <c r="N11" s="30" t="s">
        <v>28</v>
      </c>
      <c r="O11" s="31" t="s">
        <v>11</v>
      </c>
      <c r="P11" s="22"/>
      <c r="Q11" s="31" t="s">
        <v>32</v>
      </c>
      <c r="R11" s="32" t="s">
        <v>33</v>
      </c>
    </row>
    <row r="12" spans="2:18" x14ac:dyDescent="0.3">
      <c r="B12" s="1">
        <v>1</v>
      </c>
      <c r="C12" s="15">
        <v>1000</v>
      </c>
      <c r="D12" s="10">
        <v>0.12</v>
      </c>
      <c r="E12" s="11">
        <f>C12*F12</f>
        <v>1500000</v>
      </c>
      <c r="F12" s="12">
        <v>1500</v>
      </c>
      <c r="G12" s="1"/>
      <c r="H12" s="12">
        <f>I12*C12</f>
        <v>800000</v>
      </c>
      <c r="I12" s="16">
        <v>800</v>
      </c>
      <c r="J12" s="1"/>
      <c r="K12" s="13">
        <v>0.7</v>
      </c>
      <c r="L12" s="14">
        <f>I12/F12</f>
        <v>0.53333333333333333</v>
      </c>
      <c r="N12" s="33">
        <f>Q12+R12</f>
        <v>0.4</v>
      </c>
      <c r="O12" s="34">
        <f>L12+N12</f>
        <v>0.93333333333333335</v>
      </c>
      <c r="P12" s="22"/>
      <c r="Q12" s="35">
        <v>0.26</v>
      </c>
      <c r="R12" s="36">
        <v>0.14000000000000001</v>
      </c>
    </row>
    <row r="13" spans="2:18" x14ac:dyDescent="0.3">
      <c r="B13" s="1">
        <v>2</v>
      </c>
      <c r="C13" s="9">
        <f>C12-C12*D12</f>
        <v>880</v>
      </c>
      <c r="D13" s="10">
        <v>0.1</v>
      </c>
      <c r="E13" s="11">
        <f>F13*C13</f>
        <v>1399200</v>
      </c>
      <c r="F13" s="12">
        <f>F12*G13</f>
        <v>1590</v>
      </c>
      <c r="G13" s="1">
        <v>1.06</v>
      </c>
      <c r="H13" s="12">
        <f>I13*C13</f>
        <v>799542.85714285716</v>
      </c>
      <c r="I13" s="12">
        <f>I12*J13*(K13/K12)</f>
        <v>908.57142857142856</v>
      </c>
      <c r="J13" s="1">
        <v>1.06</v>
      </c>
      <c r="K13" s="13">
        <v>0.75</v>
      </c>
      <c r="L13" s="14">
        <f>I13/F13</f>
        <v>0.5714285714285714</v>
      </c>
      <c r="N13" s="33">
        <f t="shared" ref="N13:N31" si="0">Q13+R13</f>
        <v>0.27</v>
      </c>
      <c r="O13" s="34">
        <f t="shared" ref="O13:O31" si="1">L13+N13</f>
        <v>0.84142857142857141</v>
      </c>
      <c r="P13" s="22"/>
      <c r="Q13" s="35">
        <v>0.13</v>
      </c>
      <c r="R13" s="36">
        <v>0.14000000000000001</v>
      </c>
    </row>
    <row r="14" spans="2:18" x14ac:dyDescent="0.3">
      <c r="B14" s="1">
        <v>3</v>
      </c>
      <c r="C14" s="9">
        <f t="shared" ref="C14:C31" si="2">C13-C13*D13</f>
        <v>792</v>
      </c>
      <c r="D14" s="10">
        <v>0.1</v>
      </c>
      <c r="E14" s="11">
        <f>F14*C14</f>
        <v>1334836.8</v>
      </c>
      <c r="F14" s="12">
        <f>F13*G14</f>
        <v>1685.4</v>
      </c>
      <c r="G14" s="1">
        <v>1.06</v>
      </c>
      <c r="H14" s="12">
        <f>I14*C14</f>
        <v>762763.88571428577</v>
      </c>
      <c r="I14" s="12">
        <f>I13*J14*(K14/K13)</f>
        <v>963.08571428571429</v>
      </c>
      <c r="J14" s="1">
        <v>1.06</v>
      </c>
      <c r="K14" s="13">
        <v>0.75</v>
      </c>
      <c r="L14" s="14">
        <f>I14/F14</f>
        <v>0.5714285714285714</v>
      </c>
      <c r="N14" s="33">
        <f t="shared" si="0"/>
        <v>0.27</v>
      </c>
      <c r="O14" s="34">
        <f t="shared" si="1"/>
        <v>0.84142857142857141</v>
      </c>
      <c r="P14" s="22"/>
      <c r="Q14" s="35">
        <v>0.13</v>
      </c>
      <c r="R14" s="36">
        <v>0.14000000000000001</v>
      </c>
    </row>
    <row r="15" spans="2:18" x14ac:dyDescent="0.3">
      <c r="B15" s="1">
        <v>4</v>
      </c>
      <c r="C15" s="9">
        <f t="shared" si="2"/>
        <v>712.8</v>
      </c>
      <c r="D15" s="10">
        <v>0.1</v>
      </c>
      <c r="E15" s="11">
        <f t="shared" ref="E15:E31" si="3">F15*C15</f>
        <v>1273434.3071999999</v>
      </c>
      <c r="F15" s="12">
        <f t="shared" ref="F15:F31" si="4">F14*G15</f>
        <v>1786.5240000000001</v>
      </c>
      <c r="G15" s="1">
        <v>1.06</v>
      </c>
      <c r="H15" s="12">
        <f t="shared" ref="H15:H31" si="5">I15*C15</f>
        <v>863509.73973942862</v>
      </c>
      <c r="I15" s="12">
        <f t="shared" ref="I15:I31" si="6">I14*J15*(K15/K14)</f>
        <v>1211.4334171428573</v>
      </c>
      <c r="J15" s="1">
        <v>1.06</v>
      </c>
      <c r="K15" s="13">
        <v>0.89</v>
      </c>
      <c r="L15" s="14">
        <f t="shared" ref="L15:L33" si="7">I15/F15</f>
        <v>0.67809523809523808</v>
      </c>
      <c r="N15" s="33">
        <f t="shared" si="0"/>
        <v>0.27</v>
      </c>
      <c r="O15" s="34">
        <f t="shared" si="1"/>
        <v>0.9480952380952381</v>
      </c>
      <c r="P15" s="22"/>
      <c r="Q15" s="35">
        <v>0.13</v>
      </c>
      <c r="R15" s="36">
        <v>0.14000000000000001</v>
      </c>
    </row>
    <row r="16" spans="2:18" x14ac:dyDescent="0.3">
      <c r="B16" s="1">
        <v>5</v>
      </c>
      <c r="C16" s="9">
        <f t="shared" si="2"/>
        <v>641.52</v>
      </c>
      <c r="D16" s="10">
        <v>0.1</v>
      </c>
      <c r="E16" s="11">
        <f t="shared" si="3"/>
        <v>1214856.3290688</v>
      </c>
      <c r="F16" s="12">
        <f t="shared" si="4"/>
        <v>1893.7154400000002</v>
      </c>
      <c r="G16" s="1">
        <v>1.06</v>
      </c>
      <c r="H16" s="12">
        <f t="shared" si="5"/>
        <v>879324.58104027447</v>
      </c>
      <c r="I16" s="12">
        <f t="shared" si="6"/>
        <v>1370.6892708571431</v>
      </c>
      <c r="J16" s="1">
        <v>1.06</v>
      </c>
      <c r="K16" s="13">
        <v>0.95</v>
      </c>
      <c r="L16" s="14">
        <f t="shared" si="7"/>
        <v>0.7238095238095239</v>
      </c>
      <c r="N16" s="33">
        <f t="shared" si="0"/>
        <v>0.27</v>
      </c>
      <c r="O16" s="34">
        <f t="shared" si="1"/>
        <v>0.99380952380952392</v>
      </c>
      <c r="P16" s="22"/>
      <c r="Q16" s="35">
        <v>0.13</v>
      </c>
      <c r="R16" s="36">
        <v>0.14000000000000001</v>
      </c>
    </row>
    <row r="17" spans="2:18" x14ac:dyDescent="0.3">
      <c r="B17" s="1">
        <v>6</v>
      </c>
      <c r="C17" s="9">
        <f t="shared" si="2"/>
        <v>577.36799999999994</v>
      </c>
      <c r="D17" s="10">
        <v>0.1</v>
      </c>
      <c r="E17" s="11">
        <f t="shared" si="3"/>
        <v>1158972.9379316352</v>
      </c>
      <c r="F17" s="12">
        <f t="shared" si="4"/>
        <v>2007.3383664000003</v>
      </c>
      <c r="G17" s="1">
        <v>1.06</v>
      </c>
      <c r="H17" s="12">
        <f t="shared" si="5"/>
        <v>883027.00032886502</v>
      </c>
      <c r="I17" s="12">
        <f t="shared" si="6"/>
        <v>1529.400660114286</v>
      </c>
      <c r="J17" s="1">
        <v>1.06</v>
      </c>
      <c r="K17" s="13">
        <v>1</v>
      </c>
      <c r="L17" s="14">
        <f t="shared" si="7"/>
        <v>0.76190476190476197</v>
      </c>
      <c r="N17" s="33">
        <f t="shared" si="0"/>
        <v>0.27</v>
      </c>
      <c r="O17" s="34">
        <f t="shared" si="1"/>
        <v>1.0319047619047619</v>
      </c>
      <c r="P17" s="22"/>
      <c r="Q17" s="35">
        <v>0.13</v>
      </c>
      <c r="R17" s="36">
        <v>0.14000000000000001</v>
      </c>
    </row>
    <row r="18" spans="2:18" x14ac:dyDescent="0.3">
      <c r="B18" s="1">
        <v>7</v>
      </c>
      <c r="C18" s="9">
        <f t="shared" si="2"/>
        <v>519.63119999999992</v>
      </c>
      <c r="D18" s="10">
        <v>0.1</v>
      </c>
      <c r="E18" s="11">
        <f t="shared" si="3"/>
        <v>1105660.1827867799</v>
      </c>
      <c r="F18" s="12">
        <f t="shared" si="4"/>
        <v>2127.7786683840004</v>
      </c>
      <c r="G18" s="1">
        <v>1.06</v>
      </c>
      <c r="H18" s="12">
        <f t="shared" si="5"/>
        <v>842407.75831373723</v>
      </c>
      <c r="I18" s="12">
        <f t="shared" si="6"/>
        <v>1621.1646997211433</v>
      </c>
      <c r="J18" s="1">
        <v>1.06</v>
      </c>
      <c r="K18" s="13">
        <v>1</v>
      </c>
      <c r="L18" s="14">
        <f t="shared" si="7"/>
        <v>0.76190476190476197</v>
      </c>
      <c r="N18" s="33">
        <f t="shared" si="0"/>
        <v>0.27</v>
      </c>
      <c r="O18" s="34">
        <f t="shared" si="1"/>
        <v>1.0319047619047619</v>
      </c>
      <c r="P18" s="22"/>
      <c r="Q18" s="35">
        <v>0.13</v>
      </c>
      <c r="R18" s="36">
        <v>0.14000000000000001</v>
      </c>
    </row>
    <row r="19" spans="2:18" x14ac:dyDescent="0.3">
      <c r="B19" s="1">
        <v>8</v>
      </c>
      <c r="C19" s="9">
        <f t="shared" si="2"/>
        <v>467.66807999999992</v>
      </c>
      <c r="D19" s="10">
        <v>0.1</v>
      </c>
      <c r="E19" s="11">
        <f t="shared" si="3"/>
        <v>1054799.8143785882</v>
      </c>
      <c r="F19" s="12">
        <f t="shared" si="4"/>
        <v>2255.4453884870404</v>
      </c>
      <c r="G19" s="1">
        <v>1.06</v>
      </c>
      <c r="H19" s="12">
        <f t="shared" si="5"/>
        <v>803657.00143130531</v>
      </c>
      <c r="I19" s="12">
        <f t="shared" si="6"/>
        <v>1718.434581704412</v>
      </c>
      <c r="J19" s="1">
        <v>1.06</v>
      </c>
      <c r="K19" s="13">
        <v>1</v>
      </c>
      <c r="L19" s="14">
        <f t="shared" si="7"/>
        <v>0.76190476190476208</v>
      </c>
      <c r="N19" s="33">
        <f t="shared" si="0"/>
        <v>0.23500000000000001</v>
      </c>
      <c r="O19" s="34">
        <f t="shared" si="1"/>
        <v>0.99690476190476207</v>
      </c>
      <c r="P19" s="22"/>
      <c r="Q19" s="37">
        <v>9.5000000000000001E-2</v>
      </c>
      <c r="R19" s="36">
        <v>0.14000000000000001</v>
      </c>
    </row>
    <row r="20" spans="2:18" x14ac:dyDescent="0.3">
      <c r="B20" s="1">
        <v>9</v>
      </c>
      <c r="C20" s="9">
        <f t="shared" si="2"/>
        <v>420.90127199999995</v>
      </c>
      <c r="D20" s="10">
        <v>0.1</v>
      </c>
      <c r="E20" s="11">
        <f t="shared" si="3"/>
        <v>1006279.0229171731</v>
      </c>
      <c r="F20" s="12">
        <f t="shared" si="4"/>
        <v>2390.7721117962628</v>
      </c>
      <c r="G20" s="1">
        <v>1.06</v>
      </c>
      <c r="H20" s="12">
        <f t="shared" si="5"/>
        <v>766688.77936546539</v>
      </c>
      <c r="I20" s="12">
        <f t="shared" si="6"/>
        <v>1821.5406566066767</v>
      </c>
      <c r="J20" s="1">
        <v>1.06</v>
      </c>
      <c r="K20" s="13">
        <v>1</v>
      </c>
      <c r="L20" s="14">
        <f t="shared" si="7"/>
        <v>0.76190476190476208</v>
      </c>
      <c r="N20" s="33">
        <f t="shared" si="0"/>
        <v>0.1875</v>
      </c>
      <c r="O20" s="34">
        <f t="shared" si="1"/>
        <v>0.94940476190476208</v>
      </c>
      <c r="P20" s="22"/>
      <c r="Q20" s="37">
        <v>4.7500000000000001E-2</v>
      </c>
      <c r="R20" s="36">
        <v>0.14000000000000001</v>
      </c>
    </row>
    <row r="21" spans="2:18" x14ac:dyDescent="0.3">
      <c r="B21" s="1">
        <v>10</v>
      </c>
      <c r="C21" s="9">
        <f t="shared" si="2"/>
        <v>378.81114479999997</v>
      </c>
      <c r="D21" s="10">
        <v>0.1</v>
      </c>
      <c r="E21" s="11">
        <f t="shared" si="3"/>
        <v>959990.18786298321</v>
      </c>
      <c r="F21" s="12">
        <f t="shared" si="4"/>
        <v>2534.2184385040387</v>
      </c>
      <c r="G21" s="1">
        <v>1.06</v>
      </c>
      <c r="H21" s="12">
        <f t="shared" si="5"/>
        <v>731421.09551465395</v>
      </c>
      <c r="I21" s="12">
        <f t="shared" si="6"/>
        <v>1930.8330960030773</v>
      </c>
      <c r="J21" s="1">
        <v>1.06</v>
      </c>
      <c r="K21" s="13">
        <v>1</v>
      </c>
      <c r="L21" s="14">
        <f t="shared" si="7"/>
        <v>0.76190476190476197</v>
      </c>
      <c r="N21" s="33">
        <f t="shared" si="0"/>
        <v>0.1875</v>
      </c>
      <c r="O21" s="34">
        <f t="shared" si="1"/>
        <v>0.94940476190476197</v>
      </c>
      <c r="P21" s="22"/>
      <c r="Q21" s="37">
        <v>4.7500000000000001E-2</v>
      </c>
      <c r="R21" s="36">
        <v>0.14000000000000001</v>
      </c>
    </row>
    <row r="22" spans="2:18" x14ac:dyDescent="0.3">
      <c r="B22" s="1">
        <v>11</v>
      </c>
      <c r="C22" s="9">
        <f t="shared" si="2"/>
        <v>340.93003031999996</v>
      </c>
      <c r="D22" s="10">
        <v>0.1</v>
      </c>
      <c r="E22" s="11">
        <f t="shared" si="3"/>
        <v>915830.63922128605</v>
      </c>
      <c r="F22" s="12">
        <f t="shared" si="4"/>
        <v>2686.2715448142812</v>
      </c>
      <c r="G22" s="1">
        <v>1.06</v>
      </c>
      <c r="H22" s="12">
        <f t="shared" si="5"/>
        <v>697775.72512097994</v>
      </c>
      <c r="I22" s="12">
        <f t="shared" si="6"/>
        <v>2046.6830817632622</v>
      </c>
      <c r="J22" s="1">
        <v>1.06</v>
      </c>
      <c r="K22" s="13">
        <v>1</v>
      </c>
      <c r="L22" s="14">
        <f t="shared" si="7"/>
        <v>0.76190476190476197</v>
      </c>
      <c r="N22" s="33">
        <f t="shared" si="0"/>
        <v>0.1875</v>
      </c>
      <c r="O22" s="34">
        <f t="shared" si="1"/>
        <v>0.94940476190476197</v>
      </c>
      <c r="P22" s="22"/>
      <c r="Q22" s="37">
        <v>4.7500000000000001E-2</v>
      </c>
      <c r="R22" s="36">
        <v>0.14000000000000001</v>
      </c>
    </row>
    <row r="23" spans="2:18" x14ac:dyDescent="0.3">
      <c r="B23" s="1">
        <v>12</v>
      </c>
      <c r="C23" s="9">
        <f t="shared" si="2"/>
        <v>306.83702728799994</v>
      </c>
      <c r="D23" s="10">
        <v>0.1</v>
      </c>
      <c r="E23" s="11">
        <f t="shared" si="3"/>
        <v>873702.42981710681</v>
      </c>
      <c r="F23" s="12">
        <f t="shared" si="4"/>
        <v>2847.4478375031381</v>
      </c>
      <c r="G23" s="1">
        <v>1.06</v>
      </c>
      <c r="H23" s="12">
        <f t="shared" si="5"/>
        <v>665678.04176541488</v>
      </c>
      <c r="I23" s="12">
        <f t="shared" si="6"/>
        <v>2169.4840666690579</v>
      </c>
      <c r="J23" s="1">
        <v>1.06</v>
      </c>
      <c r="K23" s="13">
        <v>1</v>
      </c>
      <c r="L23" s="14">
        <f t="shared" si="7"/>
        <v>0.76190476190476197</v>
      </c>
      <c r="N23" s="33">
        <f t="shared" si="0"/>
        <v>0.1875</v>
      </c>
      <c r="O23" s="34">
        <f t="shared" si="1"/>
        <v>0.94940476190476197</v>
      </c>
      <c r="P23" s="22"/>
      <c r="Q23" s="37">
        <v>4.7500000000000001E-2</v>
      </c>
      <c r="R23" s="36">
        <v>0.14000000000000001</v>
      </c>
    </row>
    <row r="24" spans="2:18" x14ac:dyDescent="0.3">
      <c r="B24" s="1">
        <v>13</v>
      </c>
      <c r="C24" s="9">
        <f t="shared" si="2"/>
        <v>276.15332455919997</v>
      </c>
      <c r="D24" s="10">
        <v>0.1</v>
      </c>
      <c r="E24" s="11">
        <f t="shared" si="3"/>
        <v>833512.11804552004</v>
      </c>
      <c r="F24" s="12">
        <f t="shared" si="4"/>
        <v>3018.2947077533267</v>
      </c>
      <c r="G24" s="1">
        <v>1.06</v>
      </c>
      <c r="H24" s="12">
        <f t="shared" si="5"/>
        <v>635056.85184420575</v>
      </c>
      <c r="I24" s="12">
        <f t="shared" si="6"/>
        <v>2299.6531106692014</v>
      </c>
      <c r="J24" s="1">
        <v>1.06</v>
      </c>
      <c r="K24" s="13">
        <v>1</v>
      </c>
      <c r="L24" s="14">
        <f t="shared" si="7"/>
        <v>0.76190476190476197</v>
      </c>
      <c r="N24" s="33">
        <f t="shared" si="0"/>
        <v>0.1875</v>
      </c>
      <c r="O24" s="34">
        <f t="shared" si="1"/>
        <v>0.94940476190476197</v>
      </c>
      <c r="P24" s="22"/>
      <c r="Q24" s="37">
        <v>4.7500000000000001E-2</v>
      </c>
      <c r="R24" s="36">
        <v>0.14000000000000001</v>
      </c>
    </row>
    <row r="25" spans="2:18" x14ac:dyDescent="0.3">
      <c r="B25" s="1">
        <v>14</v>
      </c>
      <c r="C25" s="9">
        <f t="shared" si="2"/>
        <v>248.53799210327998</v>
      </c>
      <c r="D25" s="10">
        <v>0.1</v>
      </c>
      <c r="E25" s="11">
        <f t="shared" si="3"/>
        <v>795170.56061542616</v>
      </c>
      <c r="F25" s="12">
        <f t="shared" si="4"/>
        <v>3199.3923902185265</v>
      </c>
      <c r="G25" s="1">
        <v>1.06</v>
      </c>
      <c r="H25" s="12">
        <f t="shared" si="5"/>
        <v>605844.23665937246</v>
      </c>
      <c r="I25" s="12">
        <f t="shared" si="6"/>
        <v>2437.6322973093538</v>
      </c>
      <c r="J25" s="1">
        <v>1.06</v>
      </c>
      <c r="K25" s="13">
        <v>1</v>
      </c>
      <c r="L25" s="14">
        <f t="shared" si="7"/>
        <v>0.76190476190476197</v>
      </c>
      <c r="N25" s="33">
        <f t="shared" si="0"/>
        <v>0.1875</v>
      </c>
      <c r="O25" s="34">
        <f t="shared" si="1"/>
        <v>0.94940476190476197</v>
      </c>
      <c r="P25" s="22"/>
      <c r="Q25" s="37">
        <v>4.7500000000000001E-2</v>
      </c>
      <c r="R25" s="36">
        <v>0.14000000000000001</v>
      </c>
    </row>
    <row r="26" spans="2:18" x14ac:dyDescent="0.3">
      <c r="B26" s="1">
        <v>15</v>
      </c>
      <c r="C26" s="9">
        <f t="shared" si="2"/>
        <v>223.68419289295198</v>
      </c>
      <c r="D26" s="10">
        <v>0.1</v>
      </c>
      <c r="E26" s="11">
        <f t="shared" si="3"/>
        <v>758592.7148271167</v>
      </c>
      <c r="F26" s="12">
        <f t="shared" si="4"/>
        <v>3391.3559336316384</v>
      </c>
      <c r="G26" s="1">
        <v>1.06</v>
      </c>
      <c r="H26" s="12">
        <f t="shared" si="5"/>
        <v>577975.40177304135</v>
      </c>
      <c r="I26" s="12">
        <f t="shared" si="6"/>
        <v>2583.8902351479151</v>
      </c>
      <c r="J26" s="1">
        <v>1.06</v>
      </c>
      <c r="K26" s="13">
        <v>1</v>
      </c>
      <c r="L26" s="14">
        <f t="shared" si="7"/>
        <v>0.76190476190476197</v>
      </c>
      <c r="N26" s="33">
        <f t="shared" si="0"/>
        <v>0.1875</v>
      </c>
      <c r="O26" s="34">
        <f t="shared" si="1"/>
        <v>0.94940476190476197</v>
      </c>
      <c r="P26" s="22"/>
      <c r="Q26" s="37">
        <v>4.7500000000000001E-2</v>
      </c>
      <c r="R26" s="36">
        <v>0.14000000000000001</v>
      </c>
    </row>
    <row r="27" spans="2:18" x14ac:dyDescent="0.3">
      <c r="B27" s="1">
        <v>16</v>
      </c>
      <c r="C27" s="9">
        <f t="shared" si="2"/>
        <v>201.31577360365679</v>
      </c>
      <c r="D27" s="10">
        <v>0.1</v>
      </c>
      <c r="E27" s="11">
        <f t="shared" si="3"/>
        <v>723697.44994506938</v>
      </c>
      <c r="F27" s="12">
        <f t="shared" si="4"/>
        <v>3594.8372896495371</v>
      </c>
      <c r="G27" s="1">
        <v>1.06</v>
      </c>
      <c r="H27" s="12">
        <f t="shared" si="5"/>
        <v>551388.53329148144</v>
      </c>
      <c r="I27" s="12">
        <f t="shared" si="6"/>
        <v>2738.9236492567902</v>
      </c>
      <c r="J27" s="1">
        <v>1.06</v>
      </c>
      <c r="K27" s="13">
        <v>1</v>
      </c>
      <c r="L27" s="14">
        <f t="shared" si="7"/>
        <v>0.76190476190476197</v>
      </c>
      <c r="N27" s="33">
        <f t="shared" si="0"/>
        <v>0.1875</v>
      </c>
      <c r="O27" s="34">
        <f t="shared" si="1"/>
        <v>0.94940476190476197</v>
      </c>
      <c r="P27" s="22"/>
      <c r="Q27" s="37">
        <v>4.7500000000000001E-2</v>
      </c>
      <c r="R27" s="36">
        <v>0.14000000000000001</v>
      </c>
    </row>
    <row r="28" spans="2:18" x14ac:dyDescent="0.3">
      <c r="B28" s="1">
        <v>17</v>
      </c>
      <c r="C28" s="9">
        <f t="shared" si="2"/>
        <v>181.18419624329113</v>
      </c>
      <c r="D28" s="10">
        <v>0.1</v>
      </c>
      <c r="E28" s="11">
        <f t="shared" si="3"/>
        <v>690407.36724759638</v>
      </c>
      <c r="F28" s="12">
        <f t="shared" si="4"/>
        <v>3810.5275270285097</v>
      </c>
      <c r="G28" s="1">
        <v>1.06</v>
      </c>
      <c r="H28" s="12">
        <f t="shared" si="5"/>
        <v>526024.66076007334</v>
      </c>
      <c r="I28" s="12">
        <f t="shared" si="6"/>
        <v>2903.2590682121977</v>
      </c>
      <c r="J28" s="1">
        <v>1.06</v>
      </c>
      <c r="K28" s="13">
        <v>1</v>
      </c>
      <c r="L28" s="14">
        <f t="shared" si="7"/>
        <v>0.76190476190476186</v>
      </c>
      <c r="N28" s="33">
        <f t="shared" si="0"/>
        <v>0.1875</v>
      </c>
      <c r="O28" s="34">
        <f t="shared" si="1"/>
        <v>0.94940476190476186</v>
      </c>
      <c r="P28" s="22"/>
      <c r="Q28" s="37">
        <v>4.7500000000000001E-2</v>
      </c>
      <c r="R28" s="36">
        <v>0.14000000000000001</v>
      </c>
    </row>
    <row r="29" spans="2:18" x14ac:dyDescent="0.3">
      <c r="B29" s="1">
        <v>18</v>
      </c>
      <c r="C29" s="9">
        <f t="shared" si="2"/>
        <v>163.06577661896202</v>
      </c>
      <c r="D29" s="10">
        <v>0.1</v>
      </c>
      <c r="E29" s="11">
        <f t="shared" si="3"/>
        <v>658648.62835420691</v>
      </c>
      <c r="F29" s="12">
        <f t="shared" si="4"/>
        <v>4039.1591786502204</v>
      </c>
      <c r="G29" s="1">
        <v>1.06</v>
      </c>
      <c r="H29" s="12">
        <f t="shared" si="5"/>
        <v>501827.52636511007</v>
      </c>
      <c r="I29" s="12">
        <f t="shared" si="6"/>
        <v>3077.4546123049299</v>
      </c>
      <c r="J29" s="1">
        <v>1.06</v>
      </c>
      <c r="K29" s="13">
        <v>1</v>
      </c>
      <c r="L29" s="14">
        <f t="shared" si="7"/>
        <v>0.76190476190476197</v>
      </c>
      <c r="N29" s="33">
        <f t="shared" si="0"/>
        <v>0.1875</v>
      </c>
      <c r="O29" s="34">
        <f t="shared" si="1"/>
        <v>0.94940476190476197</v>
      </c>
      <c r="P29" s="22"/>
      <c r="Q29" s="37">
        <v>4.7500000000000001E-2</v>
      </c>
      <c r="R29" s="36">
        <v>0.14000000000000001</v>
      </c>
    </row>
    <row r="30" spans="2:18" x14ac:dyDescent="0.3">
      <c r="B30" s="1">
        <v>19</v>
      </c>
      <c r="C30" s="9">
        <f t="shared" si="2"/>
        <v>146.75919895706582</v>
      </c>
      <c r="D30" s="10">
        <v>0.1</v>
      </c>
      <c r="E30" s="11">
        <f t="shared" si="3"/>
        <v>628350.79144991352</v>
      </c>
      <c r="F30" s="12">
        <f t="shared" si="4"/>
        <v>4281.5087293692341</v>
      </c>
      <c r="G30" s="1">
        <v>1.06</v>
      </c>
      <c r="H30" s="12">
        <f t="shared" si="5"/>
        <v>478743.46015231503</v>
      </c>
      <c r="I30" s="12">
        <f t="shared" si="6"/>
        <v>3262.101889043226</v>
      </c>
      <c r="J30" s="1">
        <v>1.06</v>
      </c>
      <c r="K30" s="13">
        <v>1</v>
      </c>
      <c r="L30" s="14">
        <f t="shared" si="7"/>
        <v>0.76190476190476197</v>
      </c>
      <c r="N30" s="33">
        <f t="shared" si="0"/>
        <v>0.1875</v>
      </c>
      <c r="O30" s="34">
        <f t="shared" si="1"/>
        <v>0.94940476190476197</v>
      </c>
      <c r="P30" s="22"/>
      <c r="Q30" s="37">
        <v>4.7500000000000001E-2</v>
      </c>
      <c r="R30" s="36">
        <v>0.14000000000000001</v>
      </c>
    </row>
    <row r="31" spans="2:18" x14ac:dyDescent="0.3">
      <c r="B31" s="1">
        <v>20</v>
      </c>
      <c r="C31" s="9">
        <f t="shared" si="2"/>
        <v>132.08327906135924</v>
      </c>
      <c r="D31" s="10">
        <v>0.1</v>
      </c>
      <c r="E31" s="11">
        <f t="shared" si="3"/>
        <v>599446.65504321747</v>
      </c>
      <c r="F31" s="12">
        <f t="shared" si="4"/>
        <v>4538.3992531313879</v>
      </c>
      <c r="G31" s="1">
        <v>1.06</v>
      </c>
      <c r="H31" s="12">
        <f t="shared" si="5"/>
        <v>456721.26098530856</v>
      </c>
      <c r="I31" s="12">
        <f t="shared" si="6"/>
        <v>3457.8280023858197</v>
      </c>
      <c r="J31" s="1">
        <v>1.06</v>
      </c>
      <c r="K31" s="13">
        <v>1</v>
      </c>
      <c r="L31" s="14">
        <f t="shared" si="7"/>
        <v>0.76190476190476197</v>
      </c>
      <c r="N31" s="33">
        <f t="shared" si="0"/>
        <v>0.1875</v>
      </c>
      <c r="O31" s="34">
        <f t="shared" si="1"/>
        <v>0.94940476190476197</v>
      </c>
      <c r="P31" s="22"/>
      <c r="Q31" s="37">
        <v>4.7500000000000001E-2</v>
      </c>
      <c r="R31" s="36">
        <v>0.14000000000000001</v>
      </c>
    </row>
    <row r="32" spans="2:18" x14ac:dyDescent="0.3">
      <c r="E32" s="3"/>
      <c r="F32" s="2"/>
      <c r="K32" s="4"/>
      <c r="N32" s="38"/>
      <c r="O32" s="39"/>
      <c r="P32" s="22"/>
      <c r="Q32" s="39"/>
      <c r="R32" s="23"/>
    </row>
    <row r="33" spans="2:18" x14ac:dyDescent="0.3">
      <c r="B33" s="1" t="s">
        <v>12</v>
      </c>
      <c r="C33" s="9">
        <f>SUM(C12:C31)</f>
        <v>8611.2504884477657</v>
      </c>
      <c r="D33" s="1"/>
      <c r="E33" s="11">
        <f>SUM(E12:E31)</f>
        <v>19485388.936712418</v>
      </c>
      <c r="F33" s="11">
        <f>E33/C33</f>
        <v>2262.7827355449263</v>
      </c>
      <c r="G33" s="1"/>
      <c r="H33" s="11">
        <f>SUM(H12:H31)</f>
        <v>13829378.397308176</v>
      </c>
      <c r="I33" s="11">
        <f>H33/C33</f>
        <v>1605.966336231965</v>
      </c>
      <c r="J33" s="1"/>
      <c r="K33" s="13"/>
      <c r="L33" s="14">
        <f t="shared" si="7"/>
        <v>0.70973068293506059</v>
      </c>
      <c r="M33" s="1"/>
      <c r="N33" s="40">
        <f>SUMPRODUCT(E12:E31,N12:N31)/E33</f>
        <v>0.2381290759880966</v>
      </c>
      <c r="O33" s="41">
        <f>SUMPRODUCT(E12:E31,O12:O31)/E33</f>
        <v>0.94785975892315688</v>
      </c>
      <c r="P33" s="42"/>
      <c r="Q33" s="43"/>
      <c r="R33" s="44"/>
    </row>
    <row r="34" spans="2:18" x14ac:dyDescent="0.3">
      <c r="F34" s="2"/>
      <c r="K34" s="4"/>
      <c r="N34" s="1"/>
      <c r="O34" s="1"/>
      <c r="Q34" s="1"/>
    </row>
    <row r="35" spans="2:18" x14ac:dyDescent="0.3">
      <c r="F35" s="2"/>
      <c r="K35" s="4"/>
      <c r="N35" s="1"/>
      <c r="O35" s="1"/>
      <c r="Q35" s="1"/>
    </row>
    <row r="36" spans="2:18" x14ac:dyDescent="0.3">
      <c r="F36" s="2"/>
      <c r="K36" s="4"/>
      <c r="N36" s="1"/>
      <c r="O36" s="1"/>
      <c r="Q36" s="1"/>
    </row>
    <row r="37" spans="2:18" x14ac:dyDescent="0.3">
      <c r="F37" s="2"/>
      <c r="K37" s="4"/>
      <c r="N37" s="1"/>
      <c r="O37" s="1"/>
      <c r="Q37" s="1"/>
    </row>
    <row r="38" spans="2:18" x14ac:dyDescent="0.3">
      <c r="F38" s="2"/>
      <c r="K38" s="4"/>
      <c r="N38" s="1"/>
      <c r="O38" s="1"/>
      <c r="Q38" s="1"/>
    </row>
    <row r="39" spans="2:18" x14ac:dyDescent="0.3">
      <c r="F39" s="2"/>
      <c r="K39" s="4"/>
      <c r="N39" s="1"/>
      <c r="O39" s="1"/>
      <c r="Q39" s="1"/>
    </row>
    <row r="40" spans="2:18" x14ac:dyDescent="0.3">
      <c r="F40" s="2"/>
      <c r="K40" s="4"/>
      <c r="N40" s="1"/>
      <c r="O40" s="1"/>
      <c r="Q40" s="1"/>
    </row>
    <row r="41" spans="2:18" x14ac:dyDescent="0.3">
      <c r="F41" s="2"/>
      <c r="K41" s="4"/>
      <c r="N41" s="1"/>
      <c r="O41" s="1"/>
      <c r="Q41" s="1"/>
    </row>
    <row r="42" spans="2:18" x14ac:dyDescent="0.3">
      <c r="F42" s="2"/>
      <c r="K42" s="4"/>
      <c r="N42" s="1"/>
      <c r="O42" s="1"/>
      <c r="Q42" s="1"/>
    </row>
    <row r="43" spans="2:18" x14ac:dyDescent="0.3">
      <c r="F43" s="2"/>
      <c r="N43" s="1"/>
      <c r="O43" s="1"/>
      <c r="Q43" s="1"/>
    </row>
    <row r="44" spans="2:18" x14ac:dyDescent="0.3">
      <c r="F44" s="2"/>
      <c r="N44" s="1"/>
      <c r="O44" s="1"/>
      <c r="Q44" s="1"/>
    </row>
    <row r="45" spans="2:18" x14ac:dyDescent="0.3">
      <c r="N45" s="1"/>
      <c r="O45" s="1"/>
      <c r="Q45" s="1"/>
    </row>
    <row r="46" spans="2:18" x14ac:dyDescent="0.3">
      <c r="N46" s="1"/>
      <c r="O46" s="1"/>
      <c r="Q46" s="1"/>
    </row>
    <row r="47" spans="2:18" x14ac:dyDescent="0.3">
      <c r="N47" s="1"/>
      <c r="O47" s="1"/>
    </row>
    <row r="48" spans="2:18" x14ac:dyDescent="0.3">
      <c r="N48" s="1"/>
      <c r="O48" s="1"/>
    </row>
  </sheetData>
  <pageMargins left="0.7" right="0.7" top="0.75" bottom="0.75" header="0.3" footer="0.3"/>
  <pageSetup scale="69" orientation="landscape" verticalDpi="0" r:id="rId1"/>
  <ignoredErrors>
    <ignoredError sqref="B9:L9 N9:O9 Q9:R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93EA-189C-470E-8795-B2D77E943B06}">
  <sheetPr>
    <pageSetUpPr fitToPage="1"/>
  </sheetPr>
  <dimension ref="B1:R43"/>
  <sheetViews>
    <sheetView tabSelected="1" workbookViewId="0">
      <selection activeCell="B1" sqref="B1"/>
    </sheetView>
  </sheetViews>
  <sheetFormatPr defaultRowHeight="14.4" x14ac:dyDescent="0.3"/>
  <cols>
    <col min="1" max="1" width="2.5546875" customWidth="1"/>
    <col min="2" max="2" width="10.6640625" customWidth="1"/>
    <col min="3" max="4" width="10.33203125" customWidth="1"/>
    <col min="5" max="5" width="13.21875" customWidth="1"/>
    <col min="6" max="6" width="11.21875" customWidth="1"/>
    <col min="7" max="7" width="9.77734375" customWidth="1"/>
    <col min="8" max="8" width="13.77734375" customWidth="1"/>
    <col min="9" max="9" width="11.33203125" customWidth="1"/>
    <col min="11" max="11" width="10.5546875" customWidth="1"/>
    <col min="12" max="12" width="9.21875" customWidth="1"/>
    <col min="13" max="13" width="5.44140625" customWidth="1"/>
    <col min="14" max="14" width="10.5546875" customWidth="1"/>
    <col min="15" max="15" width="10.6640625" customWidth="1"/>
    <col min="16" max="16" width="4.33203125" customWidth="1"/>
    <col min="17" max="17" width="12.77734375" customWidth="1"/>
    <col min="18" max="18" width="8.6640625" bestFit="1" customWidth="1"/>
  </cols>
  <sheetData>
    <row r="1" spans="2:18" x14ac:dyDescent="0.3">
      <c r="B1" s="5" t="s">
        <v>42</v>
      </c>
      <c r="C1" s="5"/>
      <c r="D1" s="5"/>
    </row>
    <row r="2" spans="2:18" x14ac:dyDescent="0.3">
      <c r="B2" s="5" t="s">
        <v>27</v>
      </c>
      <c r="C2" s="5"/>
      <c r="D2" s="5"/>
    </row>
    <row r="3" spans="2:18" x14ac:dyDescent="0.3">
      <c r="C3" s="5"/>
      <c r="D3" s="5"/>
    </row>
    <row r="4" spans="2:18" x14ac:dyDescent="0.3">
      <c r="B4" s="5" t="s">
        <v>39</v>
      </c>
      <c r="C4" s="5"/>
      <c r="D4" s="5"/>
    </row>
    <row r="5" spans="2:18" x14ac:dyDescent="0.3">
      <c r="B5" s="5" t="s">
        <v>25</v>
      </c>
      <c r="C5" s="5"/>
      <c r="D5" s="5"/>
    </row>
    <row r="6" spans="2:18" x14ac:dyDescent="0.3">
      <c r="B6" s="5" t="s">
        <v>41</v>
      </c>
      <c r="C6" s="5"/>
      <c r="D6" s="5"/>
      <c r="N6" s="18" t="s">
        <v>40</v>
      </c>
      <c r="O6" s="19"/>
      <c r="P6" s="19"/>
      <c r="Q6" s="19"/>
      <c r="R6" s="20"/>
    </row>
    <row r="7" spans="2:18" x14ac:dyDescent="0.3">
      <c r="B7" s="5"/>
      <c r="C7" s="5"/>
      <c r="D7" s="5"/>
      <c r="N7" s="21"/>
      <c r="O7" s="22"/>
      <c r="P7" s="22"/>
      <c r="Q7" s="22"/>
      <c r="R7" s="23"/>
    </row>
    <row r="8" spans="2:18" x14ac:dyDescent="0.3">
      <c r="B8" s="8" t="s">
        <v>13</v>
      </c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N8" s="24" t="s">
        <v>29</v>
      </c>
      <c r="O8" s="25" t="s">
        <v>30</v>
      </c>
      <c r="P8" s="22"/>
      <c r="Q8" s="25" t="s">
        <v>35</v>
      </c>
      <c r="R8" s="26" t="s">
        <v>36</v>
      </c>
    </row>
    <row r="9" spans="2:18" x14ac:dyDescent="0.3">
      <c r="B9" s="6" t="s">
        <v>24</v>
      </c>
      <c r="C9" s="6"/>
      <c r="D9" s="6" t="s">
        <v>4</v>
      </c>
      <c r="E9" s="6"/>
      <c r="F9" s="6" t="s">
        <v>2</v>
      </c>
      <c r="G9" s="6" t="s">
        <v>2</v>
      </c>
      <c r="H9" s="6"/>
      <c r="I9" s="6" t="s">
        <v>6</v>
      </c>
      <c r="J9" s="6" t="s">
        <v>7</v>
      </c>
      <c r="K9" s="6" t="s">
        <v>8</v>
      </c>
      <c r="L9" s="6" t="s">
        <v>10</v>
      </c>
      <c r="N9" s="27" t="s">
        <v>37</v>
      </c>
      <c r="O9" s="28" t="s">
        <v>31</v>
      </c>
      <c r="P9" s="22"/>
      <c r="Q9" s="22"/>
      <c r="R9" s="29" t="s">
        <v>34</v>
      </c>
    </row>
    <row r="10" spans="2:18" x14ac:dyDescent="0.3">
      <c r="B10" s="7" t="s">
        <v>0</v>
      </c>
      <c r="C10" s="7" t="s">
        <v>1</v>
      </c>
      <c r="D10" s="7" t="s">
        <v>5</v>
      </c>
      <c r="E10" s="7" t="s">
        <v>2</v>
      </c>
      <c r="F10" s="7" t="s">
        <v>38</v>
      </c>
      <c r="G10" s="7" t="s">
        <v>3</v>
      </c>
      <c r="H10" s="7" t="s">
        <v>6</v>
      </c>
      <c r="I10" s="7" t="s">
        <v>38</v>
      </c>
      <c r="J10" s="7" t="s">
        <v>3</v>
      </c>
      <c r="K10" s="7" t="s">
        <v>9</v>
      </c>
      <c r="L10" s="7" t="s">
        <v>11</v>
      </c>
      <c r="N10" s="30" t="s">
        <v>28</v>
      </c>
      <c r="O10" s="31" t="s">
        <v>11</v>
      </c>
      <c r="P10" s="22"/>
      <c r="Q10" s="31" t="s">
        <v>32</v>
      </c>
      <c r="R10" s="32" t="s">
        <v>33</v>
      </c>
    </row>
    <row r="11" spans="2:18" x14ac:dyDescent="0.3">
      <c r="B11" s="1">
        <v>1</v>
      </c>
      <c r="C11" s="9">
        <f>E11/F11</f>
        <v>666.66666666666663</v>
      </c>
      <c r="D11" s="10">
        <v>0.12</v>
      </c>
      <c r="E11" s="17">
        <v>1000000</v>
      </c>
      <c r="F11" s="12">
        <v>1500</v>
      </c>
      <c r="G11" s="1"/>
      <c r="H11" s="12">
        <f>I11*C11</f>
        <v>533333.33333333326</v>
      </c>
      <c r="I11" s="16">
        <v>800</v>
      </c>
      <c r="J11" s="1"/>
      <c r="K11" s="13">
        <v>0.7</v>
      </c>
      <c r="L11" s="14">
        <f>I11/F11</f>
        <v>0.53333333333333333</v>
      </c>
      <c r="N11" s="33">
        <f>Q11+R11</f>
        <v>0.4</v>
      </c>
      <c r="O11" s="34">
        <f>L11+N11</f>
        <v>0.93333333333333335</v>
      </c>
      <c r="P11" s="22"/>
      <c r="Q11" s="35">
        <v>0.26</v>
      </c>
      <c r="R11" s="36">
        <v>0.14000000000000001</v>
      </c>
    </row>
    <row r="12" spans="2:18" x14ac:dyDescent="0.3">
      <c r="B12" s="1">
        <v>2</v>
      </c>
      <c r="C12" s="9">
        <f>C11-C11*D11</f>
        <v>586.66666666666663</v>
      </c>
      <c r="D12" s="10">
        <v>0.1</v>
      </c>
      <c r="E12" s="11">
        <f>F12*C12</f>
        <v>932799.99999999988</v>
      </c>
      <c r="F12" s="12">
        <f>F11*G12</f>
        <v>1590</v>
      </c>
      <c r="G12" s="1">
        <v>1.06</v>
      </c>
      <c r="H12" s="12">
        <f>I12*C12</f>
        <v>533028.57142857136</v>
      </c>
      <c r="I12" s="12">
        <f>I11*J12*(K12/K11)</f>
        <v>908.57142857142856</v>
      </c>
      <c r="J12" s="1">
        <v>1.06</v>
      </c>
      <c r="K12" s="13">
        <v>0.75</v>
      </c>
      <c r="L12" s="14">
        <f>I12/F12</f>
        <v>0.5714285714285714</v>
      </c>
      <c r="N12" s="33">
        <f t="shared" ref="N12:N30" si="0">Q12+R12</f>
        <v>0.27</v>
      </c>
      <c r="O12" s="34">
        <f t="shared" ref="O12:O30" si="1">L12+N12</f>
        <v>0.84142857142857141</v>
      </c>
      <c r="P12" s="22"/>
      <c r="Q12" s="35">
        <v>0.13</v>
      </c>
      <c r="R12" s="36">
        <v>0.14000000000000001</v>
      </c>
    </row>
    <row r="13" spans="2:18" x14ac:dyDescent="0.3">
      <c r="B13" s="1">
        <v>3</v>
      </c>
      <c r="C13" s="9">
        <f t="shared" ref="C13:C30" si="2">C12-C12*D12</f>
        <v>528</v>
      </c>
      <c r="D13" s="10">
        <v>0.1</v>
      </c>
      <c r="E13" s="11">
        <f>F13*C13</f>
        <v>889891.20000000007</v>
      </c>
      <c r="F13" s="12">
        <f>F12*G13</f>
        <v>1685.4</v>
      </c>
      <c r="G13" s="1">
        <v>1.06</v>
      </c>
      <c r="H13" s="12">
        <f>I13*C13</f>
        <v>508509.25714285712</v>
      </c>
      <c r="I13" s="12">
        <f>I12*J13*(K13/K12)</f>
        <v>963.08571428571429</v>
      </c>
      <c r="J13" s="1">
        <v>1.06</v>
      </c>
      <c r="K13" s="13">
        <v>0.75</v>
      </c>
      <c r="L13" s="14">
        <f>I13/F13</f>
        <v>0.5714285714285714</v>
      </c>
      <c r="N13" s="33">
        <f t="shared" si="0"/>
        <v>0.27</v>
      </c>
      <c r="O13" s="34">
        <f t="shared" si="1"/>
        <v>0.84142857142857141</v>
      </c>
      <c r="P13" s="22"/>
      <c r="Q13" s="35">
        <v>0.13</v>
      </c>
      <c r="R13" s="36">
        <v>0.14000000000000001</v>
      </c>
    </row>
    <row r="14" spans="2:18" x14ac:dyDescent="0.3">
      <c r="B14" s="1">
        <v>4</v>
      </c>
      <c r="C14" s="9">
        <f t="shared" si="2"/>
        <v>475.2</v>
      </c>
      <c r="D14" s="10">
        <v>0.1</v>
      </c>
      <c r="E14" s="11">
        <f t="shared" ref="E14:E30" si="3">F14*C14</f>
        <v>848956.20480000007</v>
      </c>
      <c r="F14" s="12">
        <f t="shared" ref="F14:F30" si="4">F13*G14</f>
        <v>1786.5240000000001</v>
      </c>
      <c r="G14" s="1">
        <v>1.06</v>
      </c>
      <c r="H14" s="12">
        <f t="shared" ref="H14:H30" si="5">I14*C14</f>
        <v>575673.15982628579</v>
      </c>
      <c r="I14" s="12">
        <f t="shared" ref="I14:I30" si="6">I13*J14*(K14/K13)</f>
        <v>1211.4334171428573</v>
      </c>
      <c r="J14" s="1">
        <v>1.06</v>
      </c>
      <c r="K14" s="13">
        <v>0.89</v>
      </c>
      <c r="L14" s="14">
        <f t="shared" ref="L14:L30" si="7">I14/F14</f>
        <v>0.67809523809523808</v>
      </c>
      <c r="N14" s="33">
        <f t="shared" si="0"/>
        <v>0.27</v>
      </c>
      <c r="O14" s="34">
        <f t="shared" si="1"/>
        <v>0.9480952380952381</v>
      </c>
      <c r="P14" s="22"/>
      <c r="Q14" s="35">
        <v>0.13</v>
      </c>
      <c r="R14" s="36">
        <v>0.14000000000000001</v>
      </c>
    </row>
    <row r="15" spans="2:18" x14ac:dyDescent="0.3">
      <c r="B15" s="1">
        <v>5</v>
      </c>
      <c r="C15" s="9">
        <f t="shared" si="2"/>
        <v>427.68</v>
      </c>
      <c r="D15" s="10">
        <v>0.1</v>
      </c>
      <c r="E15" s="11">
        <f t="shared" si="3"/>
        <v>809904.21937920013</v>
      </c>
      <c r="F15" s="12">
        <f t="shared" si="4"/>
        <v>1893.7154400000002</v>
      </c>
      <c r="G15" s="1">
        <v>1.06</v>
      </c>
      <c r="H15" s="12">
        <f t="shared" si="5"/>
        <v>586216.38736018294</v>
      </c>
      <c r="I15" s="12">
        <f t="shared" si="6"/>
        <v>1370.6892708571431</v>
      </c>
      <c r="J15" s="1">
        <v>1.06</v>
      </c>
      <c r="K15" s="13">
        <v>0.95</v>
      </c>
      <c r="L15" s="14">
        <f t="shared" si="7"/>
        <v>0.7238095238095239</v>
      </c>
      <c r="N15" s="33">
        <f t="shared" si="0"/>
        <v>0.27</v>
      </c>
      <c r="O15" s="34">
        <f t="shared" si="1"/>
        <v>0.99380952380952392</v>
      </c>
      <c r="P15" s="22"/>
      <c r="Q15" s="35">
        <v>0.13</v>
      </c>
      <c r="R15" s="36">
        <v>0.14000000000000001</v>
      </c>
    </row>
    <row r="16" spans="2:18" x14ac:dyDescent="0.3">
      <c r="B16" s="1">
        <v>6</v>
      </c>
      <c r="C16" s="9">
        <f t="shared" si="2"/>
        <v>384.91200000000003</v>
      </c>
      <c r="D16" s="10">
        <v>0.1</v>
      </c>
      <c r="E16" s="11">
        <f t="shared" si="3"/>
        <v>772648.62528775702</v>
      </c>
      <c r="F16" s="12">
        <f t="shared" si="4"/>
        <v>2007.3383664000003</v>
      </c>
      <c r="G16" s="1">
        <v>1.06</v>
      </c>
      <c r="H16" s="12">
        <f t="shared" si="5"/>
        <v>588684.66688591009</v>
      </c>
      <c r="I16" s="12">
        <f t="shared" si="6"/>
        <v>1529.400660114286</v>
      </c>
      <c r="J16" s="1">
        <v>1.06</v>
      </c>
      <c r="K16" s="13">
        <v>1</v>
      </c>
      <c r="L16" s="14">
        <f t="shared" si="7"/>
        <v>0.76190476190476197</v>
      </c>
      <c r="N16" s="33">
        <f t="shared" si="0"/>
        <v>0.27</v>
      </c>
      <c r="O16" s="34">
        <f t="shared" si="1"/>
        <v>1.0319047619047619</v>
      </c>
      <c r="P16" s="22"/>
      <c r="Q16" s="35">
        <v>0.13</v>
      </c>
      <c r="R16" s="36">
        <v>0.14000000000000001</v>
      </c>
    </row>
    <row r="17" spans="2:18" x14ac:dyDescent="0.3">
      <c r="B17" s="1">
        <v>7</v>
      </c>
      <c r="C17" s="9">
        <f t="shared" si="2"/>
        <v>346.42080000000004</v>
      </c>
      <c r="D17" s="10">
        <v>0.1</v>
      </c>
      <c r="E17" s="11">
        <f t="shared" si="3"/>
        <v>737106.78852452023</v>
      </c>
      <c r="F17" s="12">
        <f t="shared" si="4"/>
        <v>2127.7786683840004</v>
      </c>
      <c r="G17" s="1">
        <v>1.06</v>
      </c>
      <c r="H17" s="12">
        <f t="shared" si="5"/>
        <v>561605.17220915831</v>
      </c>
      <c r="I17" s="12">
        <f t="shared" si="6"/>
        <v>1621.1646997211433</v>
      </c>
      <c r="J17" s="1">
        <v>1.06</v>
      </c>
      <c r="K17" s="13">
        <v>1</v>
      </c>
      <c r="L17" s="14">
        <f t="shared" si="7"/>
        <v>0.76190476190476197</v>
      </c>
      <c r="N17" s="33">
        <f t="shared" si="0"/>
        <v>0.27</v>
      </c>
      <c r="O17" s="34">
        <f t="shared" si="1"/>
        <v>1.0319047619047619</v>
      </c>
      <c r="P17" s="22"/>
      <c r="Q17" s="35">
        <v>0.13</v>
      </c>
      <c r="R17" s="36">
        <v>0.14000000000000001</v>
      </c>
    </row>
    <row r="18" spans="2:18" x14ac:dyDescent="0.3">
      <c r="B18" s="1">
        <v>8</v>
      </c>
      <c r="C18" s="9">
        <f t="shared" si="2"/>
        <v>311.77872000000002</v>
      </c>
      <c r="D18" s="10">
        <v>0.1</v>
      </c>
      <c r="E18" s="11">
        <f t="shared" si="3"/>
        <v>703199.87625239219</v>
      </c>
      <c r="F18" s="12">
        <f t="shared" si="4"/>
        <v>2255.4453884870404</v>
      </c>
      <c r="G18" s="1">
        <v>1.06</v>
      </c>
      <c r="H18" s="12">
        <f t="shared" si="5"/>
        <v>535771.33428753703</v>
      </c>
      <c r="I18" s="12">
        <f t="shared" si="6"/>
        <v>1718.434581704412</v>
      </c>
      <c r="J18" s="1">
        <v>1.06</v>
      </c>
      <c r="K18" s="13">
        <v>1</v>
      </c>
      <c r="L18" s="14">
        <f t="shared" si="7"/>
        <v>0.76190476190476208</v>
      </c>
      <c r="N18" s="33">
        <f t="shared" si="0"/>
        <v>0.23500000000000001</v>
      </c>
      <c r="O18" s="34">
        <f t="shared" si="1"/>
        <v>0.99690476190476207</v>
      </c>
      <c r="P18" s="22"/>
      <c r="Q18" s="37">
        <v>9.5000000000000001E-2</v>
      </c>
      <c r="R18" s="36">
        <v>0.14000000000000001</v>
      </c>
    </row>
    <row r="19" spans="2:18" x14ac:dyDescent="0.3">
      <c r="B19" s="1">
        <v>9</v>
      </c>
      <c r="C19" s="9">
        <f t="shared" si="2"/>
        <v>280.60084800000004</v>
      </c>
      <c r="D19" s="10">
        <v>0.1</v>
      </c>
      <c r="E19" s="11">
        <f t="shared" si="3"/>
        <v>670852.68194478226</v>
      </c>
      <c r="F19" s="12">
        <f t="shared" si="4"/>
        <v>2390.7721117962628</v>
      </c>
      <c r="G19" s="1">
        <v>1.06</v>
      </c>
      <c r="H19" s="12">
        <f t="shared" si="5"/>
        <v>511125.85291031038</v>
      </c>
      <c r="I19" s="12">
        <f t="shared" si="6"/>
        <v>1821.5406566066767</v>
      </c>
      <c r="J19" s="1">
        <v>1.06</v>
      </c>
      <c r="K19" s="13">
        <v>1</v>
      </c>
      <c r="L19" s="14">
        <f t="shared" si="7"/>
        <v>0.76190476190476208</v>
      </c>
      <c r="N19" s="33">
        <f t="shared" si="0"/>
        <v>0.1875</v>
      </c>
      <c r="O19" s="34">
        <f t="shared" si="1"/>
        <v>0.94940476190476208</v>
      </c>
      <c r="P19" s="22"/>
      <c r="Q19" s="37">
        <v>4.7500000000000001E-2</v>
      </c>
      <c r="R19" s="36">
        <v>0.14000000000000001</v>
      </c>
    </row>
    <row r="20" spans="2:18" x14ac:dyDescent="0.3">
      <c r="B20" s="1">
        <v>10</v>
      </c>
      <c r="C20" s="9">
        <f t="shared" si="2"/>
        <v>252.54076320000004</v>
      </c>
      <c r="D20" s="10">
        <v>0.1</v>
      </c>
      <c r="E20" s="11">
        <f t="shared" si="3"/>
        <v>639993.45857532229</v>
      </c>
      <c r="F20" s="12">
        <f t="shared" si="4"/>
        <v>2534.2184385040387</v>
      </c>
      <c r="G20" s="1">
        <v>1.06</v>
      </c>
      <c r="H20" s="12">
        <f t="shared" si="5"/>
        <v>487614.06367643608</v>
      </c>
      <c r="I20" s="12">
        <f t="shared" si="6"/>
        <v>1930.8330960030773</v>
      </c>
      <c r="J20" s="1">
        <v>1.06</v>
      </c>
      <c r="K20" s="13">
        <v>1</v>
      </c>
      <c r="L20" s="14">
        <f t="shared" si="7"/>
        <v>0.76190476190476197</v>
      </c>
      <c r="N20" s="33">
        <f t="shared" si="0"/>
        <v>0.1875</v>
      </c>
      <c r="O20" s="34">
        <f t="shared" si="1"/>
        <v>0.94940476190476197</v>
      </c>
      <c r="P20" s="22"/>
      <c r="Q20" s="37">
        <v>4.7500000000000001E-2</v>
      </c>
      <c r="R20" s="36">
        <v>0.14000000000000001</v>
      </c>
    </row>
    <row r="21" spans="2:18" x14ac:dyDescent="0.3">
      <c r="B21" s="1">
        <v>11</v>
      </c>
      <c r="C21" s="9">
        <f t="shared" si="2"/>
        <v>227.28668688000005</v>
      </c>
      <c r="D21" s="10">
        <v>0.1</v>
      </c>
      <c r="E21" s="11">
        <f t="shared" si="3"/>
        <v>610553.75948085752</v>
      </c>
      <c r="F21" s="12">
        <f t="shared" si="4"/>
        <v>2686.2715448142812</v>
      </c>
      <c r="G21" s="1">
        <v>1.06</v>
      </c>
      <c r="H21" s="12">
        <f t="shared" si="5"/>
        <v>465183.81674732012</v>
      </c>
      <c r="I21" s="12">
        <f t="shared" si="6"/>
        <v>2046.6830817632622</v>
      </c>
      <c r="J21" s="1">
        <v>1.06</v>
      </c>
      <c r="K21" s="13">
        <v>1</v>
      </c>
      <c r="L21" s="14">
        <f t="shared" si="7"/>
        <v>0.76190476190476197</v>
      </c>
      <c r="N21" s="33">
        <f t="shared" si="0"/>
        <v>0.1875</v>
      </c>
      <c r="O21" s="34">
        <f t="shared" si="1"/>
        <v>0.94940476190476197</v>
      </c>
      <c r="P21" s="22"/>
      <c r="Q21" s="37">
        <v>4.7500000000000001E-2</v>
      </c>
      <c r="R21" s="36">
        <v>0.14000000000000001</v>
      </c>
    </row>
    <row r="22" spans="2:18" x14ac:dyDescent="0.3">
      <c r="B22" s="1">
        <v>12</v>
      </c>
      <c r="C22" s="9">
        <f t="shared" si="2"/>
        <v>204.55801819200005</v>
      </c>
      <c r="D22" s="10">
        <v>0.1</v>
      </c>
      <c r="E22" s="11">
        <f t="shared" si="3"/>
        <v>582468.2865447381</v>
      </c>
      <c r="F22" s="12">
        <f t="shared" si="4"/>
        <v>2847.4478375031381</v>
      </c>
      <c r="G22" s="1">
        <v>1.06</v>
      </c>
      <c r="H22" s="12">
        <f t="shared" si="5"/>
        <v>443785.36117694341</v>
      </c>
      <c r="I22" s="12">
        <f t="shared" si="6"/>
        <v>2169.4840666690579</v>
      </c>
      <c r="J22" s="1">
        <v>1.06</v>
      </c>
      <c r="K22" s="13">
        <v>1</v>
      </c>
      <c r="L22" s="14">
        <f t="shared" si="7"/>
        <v>0.76190476190476197</v>
      </c>
      <c r="N22" s="33">
        <f t="shared" si="0"/>
        <v>0.1875</v>
      </c>
      <c r="O22" s="34">
        <f t="shared" si="1"/>
        <v>0.94940476190476197</v>
      </c>
      <c r="P22" s="22"/>
      <c r="Q22" s="37">
        <v>4.7500000000000001E-2</v>
      </c>
      <c r="R22" s="36">
        <v>0.14000000000000001</v>
      </c>
    </row>
    <row r="23" spans="2:18" x14ac:dyDescent="0.3">
      <c r="B23" s="1">
        <v>13</v>
      </c>
      <c r="C23" s="9">
        <f t="shared" si="2"/>
        <v>184.10221637280006</v>
      </c>
      <c r="D23" s="10">
        <v>0.1</v>
      </c>
      <c r="E23" s="11">
        <f t="shared" si="3"/>
        <v>555674.7453636803</v>
      </c>
      <c r="F23" s="12">
        <f t="shared" si="4"/>
        <v>3018.2947077533267</v>
      </c>
      <c r="G23" s="1">
        <v>1.06</v>
      </c>
      <c r="H23" s="12">
        <f t="shared" si="5"/>
        <v>423371.23456280405</v>
      </c>
      <c r="I23" s="12">
        <f t="shared" si="6"/>
        <v>2299.6531106692014</v>
      </c>
      <c r="J23" s="1">
        <v>1.06</v>
      </c>
      <c r="K23" s="13">
        <v>1</v>
      </c>
      <c r="L23" s="14">
        <f t="shared" si="7"/>
        <v>0.76190476190476197</v>
      </c>
      <c r="N23" s="33">
        <f t="shared" si="0"/>
        <v>0.1875</v>
      </c>
      <c r="O23" s="34">
        <f t="shared" si="1"/>
        <v>0.94940476190476197</v>
      </c>
      <c r="P23" s="22"/>
      <c r="Q23" s="37">
        <v>4.7500000000000001E-2</v>
      </c>
      <c r="R23" s="36">
        <v>0.14000000000000001</v>
      </c>
    </row>
    <row r="24" spans="2:18" x14ac:dyDescent="0.3">
      <c r="B24" s="1">
        <v>14</v>
      </c>
      <c r="C24" s="9">
        <f t="shared" si="2"/>
        <v>165.69199473552004</v>
      </c>
      <c r="D24" s="10">
        <v>0.1</v>
      </c>
      <c r="E24" s="11">
        <f t="shared" si="3"/>
        <v>530113.70707695093</v>
      </c>
      <c r="F24" s="12">
        <f t="shared" si="4"/>
        <v>3199.3923902185265</v>
      </c>
      <c r="G24" s="1">
        <v>1.06</v>
      </c>
      <c r="H24" s="12">
        <f t="shared" si="5"/>
        <v>403896.15777291509</v>
      </c>
      <c r="I24" s="12">
        <f t="shared" si="6"/>
        <v>2437.6322973093538</v>
      </c>
      <c r="J24" s="1">
        <v>1.06</v>
      </c>
      <c r="K24" s="13">
        <v>1</v>
      </c>
      <c r="L24" s="14">
        <f t="shared" si="7"/>
        <v>0.76190476190476197</v>
      </c>
      <c r="N24" s="33">
        <f t="shared" si="0"/>
        <v>0.1875</v>
      </c>
      <c r="O24" s="34">
        <f t="shared" si="1"/>
        <v>0.94940476190476197</v>
      </c>
      <c r="P24" s="22"/>
      <c r="Q24" s="37">
        <v>4.7500000000000001E-2</v>
      </c>
      <c r="R24" s="36">
        <v>0.14000000000000001</v>
      </c>
    </row>
    <row r="25" spans="2:18" x14ac:dyDescent="0.3">
      <c r="B25" s="1">
        <v>15</v>
      </c>
      <c r="C25" s="9">
        <f t="shared" si="2"/>
        <v>149.12279526196804</v>
      </c>
      <c r="D25" s="10">
        <v>0.1</v>
      </c>
      <c r="E25" s="11">
        <f t="shared" si="3"/>
        <v>505728.47655141127</v>
      </c>
      <c r="F25" s="12">
        <f t="shared" si="4"/>
        <v>3391.3559336316384</v>
      </c>
      <c r="G25" s="1">
        <v>1.06</v>
      </c>
      <c r="H25" s="12">
        <f t="shared" si="5"/>
        <v>385316.93451536098</v>
      </c>
      <c r="I25" s="12">
        <f t="shared" si="6"/>
        <v>2583.8902351479151</v>
      </c>
      <c r="J25" s="1">
        <v>1.06</v>
      </c>
      <c r="K25" s="13">
        <v>1</v>
      </c>
      <c r="L25" s="14">
        <f t="shared" si="7"/>
        <v>0.76190476190476197</v>
      </c>
      <c r="N25" s="33">
        <f t="shared" si="0"/>
        <v>0.1875</v>
      </c>
      <c r="O25" s="34">
        <f t="shared" si="1"/>
        <v>0.94940476190476197</v>
      </c>
      <c r="P25" s="22"/>
      <c r="Q25" s="37">
        <v>4.7500000000000001E-2</v>
      </c>
      <c r="R25" s="36">
        <v>0.14000000000000001</v>
      </c>
    </row>
    <row r="26" spans="2:18" x14ac:dyDescent="0.3">
      <c r="B26" s="1">
        <v>16</v>
      </c>
      <c r="C26" s="9">
        <f t="shared" si="2"/>
        <v>134.21051573577122</v>
      </c>
      <c r="D26" s="10">
        <v>0.1</v>
      </c>
      <c r="E26" s="11">
        <f t="shared" si="3"/>
        <v>482464.96663004637</v>
      </c>
      <c r="F26" s="12">
        <f t="shared" si="4"/>
        <v>3594.8372896495371</v>
      </c>
      <c r="G26" s="1">
        <v>1.06</v>
      </c>
      <c r="H26" s="12">
        <f t="shared" si="5"/>
        <v>367592.35552765441</v>
      </c>
      <c r="I26" s="12">
        <f t="shared" si="6"/>
        <v>2738.9236492567902</v>
      </c>
      <c r="J26" s="1">
        <v>1.06</v>
      </c>
      <c r="K26" s="13">
        <v>1</v>
      </c>
      <c r="L26" s="14">
        <f t="shared" si="7"/>
        <v>0.76190476190476197</v>
      </c>
      <c r="N26" s="33">
        <f t="shared" si="0"/>
        <v>0.1875</v>
      </c>
      <c r="O26" s="34">
        <f t="shared" si="1"/>
        <v>0.94940476190476197</v>
      </c>
      <c r="P26" s="22"/>
      <c r="Q26" s="37">
        <v>4.7500000000000001E-2</v>
      </c>
      <c r="R26" s="36">
        <v>0.14000000000000001</v>
      </c>
    </row>
    <row r="27" spans="2:18" x14ac:dyDescent="0.3">
      <c r="B27" s="1">
        <v>17</v>
      </c>
      <c r="C27" s="9">
        <f t="shared" si="2"/>
        <v>120.78946416219409</v>
      </c>
      <c r="D27" s="10">
        <v>0.1</v>
      </c>
      <c r="E27" s="11">
        <f t="shared" si="3"/>
        <v>460271.57816506427</v>
      </c>
      <c r="F27" s="12">
        <f t="shared" si="4"/>
        <v>3810.5275270285097</v>
      </c>
      <c r="G27" s="1">
        <v>1.06</v>
      </c>
      <c r="H27" s="12">
        <f t="shared" si="5"/>
        <v>350683.10717338225</v>
      </c>
      <c r="I27" s="12">
        <f t="shared" si="6"/>
        <v>2903.2590682121977</v>
      </c>
      <c r="J27" s="1">
        <v>1.06</v>
      </c>
      <c r="K27" s="13">
        <v>1</v>
      </c>
      <c r="L27" s="14">
        <f t="shared" si="7"/>
        <v>0.76190476190476186</v>
      </c>
      <c r="N27" s="33">
        <f t="shared" si="0"/>
        <v>0.1875</v>
      </c>
      <c r="O27" s="34">
        <f t="shared" si="1"/>
        <v>0.94940476190476186</v>
      </c>
      <c r="P27" s="22"/>
      <c r="Q27" s="37">
        <v>4.7500000000000001E-2</v>
      </c>
      <c r="R27" s="36">
        <v>0.14000000000000001</v>
      </c>
    </row>
    <row r="28" spans="2:18" x14ac:dyDescent="0.3">
      <c r="B28" s="1">
        <v>18</v>
      </c>
      <c r="C28" s="9">
        <f t="shared" si="2"/>
        <v>108.71051774597468</v>
      </c>
      <c r="D28" s="10">
        <v>0.1</v>
      </c>
      <c r="E28" s="11">
        <f t="shared" si="3"/>
        <v>439099.0855694713</v>
      </c>
      <c r="F28" s="12">
        <f t="shared" si="4"/>
        <v>4039.1591786502204</v>
      </c>
      <c r="G28" s="1">
        <v>1.06</v>
      </c>
      <c r="H28" s="12">
        <f t="shared" si="5"/>
        <v>334551.68424340675</v>
      </c>
      <c r="I28" s="12">
        <f t="shared" si="6"/>
        <v>3077.4546123049299</v>
      </c>
      <c r="J28" s="1">
        <v>1.06</v>
      </c>
      <c r="K28" s="13">
        <v>1</v>
      </c>
      <c r="L28" s="14">
        <f t="shared" si="7"/>
        <v>0.76190476190476197</v>
      </c>
      <c r="N28" s="33">
        <f t="shared" si="0"/>
        <v>0.1875</v>
      </c>
      <c r="O28" s="34">
        <f t="shared" si="1"/>
        <v>0.94940476190476197</v>
      </c>
      <c r="P28" s="22"/>
      <c r="Q28" s="37">
        <v>4.7500000000000001E-2</v>
      </c>
      <c r="R28" s="36">
        <v>0.14000000000000001</v>
      </c>
    </row>
    <row r="29" spans="2:18" x14ac:dyDescent="0.3">
      <c r="B29" s="1">
        <v>19</v>
      </c>
      <c r="C29" s="9">
        <f t="shared" si="2"/>
        <v>97.839465971377223</v>
      </c>
      <c r="D29" s="10">
        <v>0.1</v>
      </c>
      <c r="E29" s="11">
        <f t="shared" si="3"/>
        <v>418900.52763327572</v>
      </c>
      <c r="F29" s="12">
        <f t="shared" si="4"/>
        <v>4281.5087293692341</v>
      </c>
      <c r="G29" s="1">
        <v>1.06</v>
      </c>
      <c r="H29" s="12">
        <f t="shared" si="5"/>
        <v>319162.30676821008</v>
      </c>
      <c r="I29" s="12">
        <f t="shared" si="6"/>
        <v>3262.101889043226</v>
      </c>
      <c r="J29" s="1">
        <v>1.06</v>
      </c>
      <c r="K29" s="13">
        <v>1</v>
      </c>
      <c r="L29" s="14">
        <f t="shared" si="7"/>
        <v>0.76190476190476197</v>
      </c>
      <c r="N29" s="33">
        <f t="shared" si="0"/>
        <v>0.1875</v>
      </c>
      <c r="O29" s="34">
        <f t="shared" si="1"/>
        <v>0.94940476190476197</v>
      </c>
      <c r="P29" s="22"/>
      <c r="Q29" s="37">
        <v>4.7500000000000001E-2</v>
      </c>
      <c r="R29" s="36">
        <v>0.14000000000000001</v>
      </c>
    </row>
    <row r="30" spans="2:18" x14ac:dyDescent="0.3">
      <c r="B30" s="1">
        <v>20</v>
      </c>
      <c r="C30" s="9">
        <f t="shared" si="2"/>
        <v>88.055519374239495</v>
      </c>
      <c r="D30" s="10">
        <v>0.1</v>
      </c>
      <c r="E30" s="11">
        <f t="shared" si="3"/>
        <v>399631.10336214496</v>
      </c>
      <c r="F30" s="12">
        <f t="shared" si="4"/>
        <v>4538.3992531313879</v>
      </c>
      <c r="G30" s="1">
        <v>1.06</v>
      </c>
      <c r="H30" s="12">
        <f t="shared" si="5"/>
        <v>304480.84065687237</v>
      </c>
      <c r="I30" s="12">
        <f t="shared" si="6"/>
        <v>3457.8280023858197</v>
      </c>
      <c r="J30" s="1">
        <v>1.06</v>
      </c>
      <c r="K30" s="13">
        <v>1</v>
      </c>
      <c r="L30" s="14">
        <f t="shared" si="7"/>
        <v>0.76190476190476197</v>
      </c>
      <c r="N30" s="33">
        <f t="shared" si="0"/>
        <v>0.1875</v>
      </c>
      <c r="O30" s="34">
        <f t="shared" si="1"/>
        <v>0.94940476190476197</v>
      </c>
      <c r="P30" s="22"/>
      <c r="Q30" s="37">
        <v>4.7500000000000001E-2</v>
      </c>
      <c r="R30" s="36">
        <v>0.14000000000000001</v>
      </c>
    </row>
    <row r="31" spans="2:18" x14ac:dyDescent="0.3">
      <c r="E31" s="3"/>
      <c r="F31" s="2"/>
      <c r="K31" s="4"/>
      <c r="N31" s="38"/>
      <c r="O31" s="39"/>
      <c r="P31" s="22"/>
      <c r="Q31" s="39"/>
      <c r="R31" s="23"/>
    </row>
    <row r="32" spans="2:18" x14ac:dyDescent="0.3">
      <c r="B32" s="1" t="s">
        <v>12</v>
      </c>
      <c r="C32" s="9">
        <f>SUM(C11:C30)</f>
        <v>5740.833658965179</v>
      </c>
      <c r="D32" s="1"/>
      <c r="E32" s="11">
        <f>SUM(E11:E30)</f>
        <v>12990259.291141618</v>
      </c>
      <c r="F32" s="11">
        <f>E32/C32</f>
        <v>2262.7827355449267</v>
      </c>
      <c r="G32" s="1"/>
      <c r="H32" s="11">
        <f>SUM(H11:H30)</f>
        <v>9219585.5982054528</v>
      </c>
      <c r="I32" s="11">
        <f>H32/C32</f>
        <v>1605.9663362319648</v>
      </c>
      <c r="J32" s="1"/>
      <c r="K32" s="13"/>
      <c r="L32" s="14">
        <f t="shared" ref="L32" si="8">I32/F32</f>
        <v>0.70973068293506025</v>
      </c>
      <c r="M32" s="1"/>
      <c r="N32" s="40">
        <f>SUMPRODUCT(E11:E30,N11:N30)/E32</f>
        <v>0.23812907598809646</v>
      </c>
      <c r="O32" s="41">
        <f>SUMPRODUCT(E11:E30,O11:O30)/E32</f>
        <v>0.94785975892315666</v>
      </c>
      <c r="P32" s="42"/>
      <c r="Q32" s="43"/>
      <c r="R32" s="44"/>
    </row>
    <row r="33" spans="6:11" x14ac:dyDescent="0.3">
      <c r="F33" s="2"/>
      <c r="K33" s="4"/>
    </row>
    <row r="34" spans="6:11" x14ac:dyDescent="0.3">
      <c r="F34" s="2"/>
      <c r="K34" s="4"/>
    </row>
    <row r="35" spans="6:11" x14ac:dyDescent="0.3">
      <c r="F35" s="2"/>
      <c r="K35" s="4"/>
    </row>
    <row r="36" spans="6:11" x14ac:dyDescent="0.3">
      <c r="F36" s="2"/>
      <c r="K36" s="4"/>
    </row>
    <row r="37" spans="6:11" x14ac:dyDescent="0.3">
      <c r="F37" s="2"/>
      <c r="K37" s="4"/>
    </row>
    <row r="38" spans="6:11" x14ac:dyDescent="0.3">
      <c r="F38" s="2"/>
      <c r="K38" s="4"/>
    </row>
    <row r="39" spans="6:11" x14ac:dyDescent="0.3">
      <c r="F39" s="2"/>
      <c r="K39" s="4"/>
    </row>
    <row r="40" spans="6:11" x14ac:dyDescent="0.3">
      <c r="F40" s="2"/>
      <c r="K40" s="4"/>
    </row>
    <row r="41" spans="6:11" x14ac:dyDescent="0.3">
      <c r="F41" s="2"/>
      <c r="K41" s="4"/>
    </row>
    <row r="42" spans="6:11" x14ac:dyDescent="0.3">
      <c r="F42" s="2"/>
    </row>
    <row r="43" spans="6:11" x14ac:dyDescent="0.3">
      <c r="F43" s="2"/>
    </row>
  </sheetData>
  <pageMargins left="0.7" right="0.7" top="0.75" bottom="0.75" header="0.3" footer="0.3"/>
  <pageSetup scale="70" orientation="landscape" verticalDpi="0" r:id="rId1"/>
  <ignoredErrors>
    <ignoredError sqref="B8:L8 N8:R8 N10:R31 O9:R9 P32:R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 Cohort</vt:lpstr>
      <vt:lpstr>Premium Cohort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Muldoon</dc:creator>
  <cp:lastModifiedBy>Garrison, Margaret</cp:lastModifiedBy>
  <cp:lastPrinted>2024-01-17T17:04:09Z</cp:lastPrinted>
  <dcterms:created xsi:type="dcterms:W3CDTF">2023-11-12T01:02:38Z</dcterms:created>
  <dcterms:modified xsi:type="dcterms:W3CDTF">2024-01-17T17:04:10Z</dcterms:modified>
</cp:coreProperties>
</file>